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10" yWindow="480" windowWidth="20760" windowHeight="9645" activeTab="1"/>
  </bookViews>
  <sheets>
    <sheet name="Rekapitulácia stavby" sheetId="1" r:id="rId1"/>
    <sheet name="201904072 - Rekonštrukcia..." sheetId="2" r:id="rId2"/>
  </sheets>
  <definedNames>
    <definedName name="_xlnm._FilterDatabase" localSheetId="1" hidden="1">'201904072 - Rekonštrukcia...'!$C$128:$K$689</definedName>
    <definedName name="_xlnm.Print_Titles" localSheetId="1">'201904072 - Rekonštrukcia...'!$128:$128</definedName>
    <definedName name="_xlnm.Print_Titles" localSheetId="0">'Rekapitulácia stavby'!$92:$92</definedName>
    <definedName name="_xlnm.Print_Area" localSheetId="1">'201904072 - Rekonštrukcia...'!$C$4:$J$76,'201904072 - Rekonštrukcia...'!$C$82:$J$112,'201904072 - Rekonštrukcia...'!$C$118:$K$689</definedName>
    <definedName name="_xlnm.Print_Area" localSheetId="0">'Rekapitulácia stavby'!$D$4:$AO$76,'Rekapitulácia stavby'!$C$82:$AQ$96</definedName>
  </definedNames>
  <calcPr calcId="145621"/>
</workbook>
</file>

<file path=xl/calcChain.xml><?xml version="1.0" encoding="utf-8"?>
<calcChain xmlns="http://schemas.openxmlformats.org/spreadsheetml/2006/main">
  <c r="J35" i="2" l="1"/>
  <c r="J34" i="2"/>
  <c r="AY95" i="1"/>
  <c r="J33" i="2"/>
  <c r="AX95" i="1"/>
  <c r="BI687" i="2"/>
  <c r="BH687" i="2"/>
  <c r="BG687" i="2"/>
  <c r="BE687" i="2"/>
  <c r="T687" i="2"/>
  <c r="R687" i="2"/>
  <c r="P687" i="2"/>
  <c r="BK687" i="2"/>
  <c r="J687" i="2"/>
  <c r="BF687" i="2"/>
  <c r="BI686" i="2"/>
  <c r="BH686" i="2"/>
  <c r="BG686" i="2"/>
  <c r="BE686" i="2"/>
  <c r="T686" i="2"/>
  <c r="T685" i="2"/>
  <c r="R686" i="2"/>
  <c r="R685" i="2"/>
  <c r="P686" i="2"/>
  <c r="P685" i="2"/>
  <c r="BK686" i="2"/>
  <c r="BK685" i="2"/>
  <c r="J685" i="2" s="1"/>
  <c r="J111" i="2" s="1"/>
  <c r="J686" i="2"/>
  <c r="BF686" i="2"/>
  <c r="BI684" i="2"/>
  <c r="BH684" i="2"/>
  <c r="BG684" i="2"/>
  <c r="BE684" i="2"/>
  <c r="T684" i="2"/>
  <c r="R684" i="2"/>
  <c r="P684" i="2"/>
  <c r="BK684" i="2"/>
  <c r="J684" i="2"/>
  <c r="BF684" i="2"/>
  <c r="BI683" i="2"/>
  <c r="BH683" i="2"/>
  <c r="BG683" i="2"/>
  <c r="BE683" i="2"/>
  <c r="T683" i="2"/>
  <c r="R683" i="2"/>
  <c r="P683" i="2"/>
  <c r="BK683" i="2"/>
  <c r="J683" i="2"/>
  <c r="BF683" i="2"/>
  <c r="BI682" i="2"/>
  <c r="BH682" i="2"/>
  <c r="BG682" i="2"/>
  <c r="BE682" i="2"/>
  <c r="T682" i="2"/>
  <c r="R682" i="2"/>
  <c r="P682" i="2"/>
  <c r="BK682" i="2"/>
  <c r="J682" i="2"/>
  <c r="BF682" i="2"/>
  <c r="BI681" i="2"/>
  <c r="BH681" i="2"/>
  <c r="BG681" i="2"/>
  <c r="BE681" i="2"/>
  <c r="T681" i="2"/>
  <c r="R681" i="2"/>
  <c r="P681" i="2"/>
  <c r="BK681" i="2"/>
  <c r="J681" i="2"/>
  <c r="BF681" i="2"/>
  <c r="BI680" i="2"/>
  <c r="BH680" i="2"/>
  <c r="BG680" i="2"/>
  <c r="BE680" i="2"/>
  <c r="T680" i="2"/>
  <c r="R680" i="2"/>
  <c r="P680" i="2"/>
  <c r="BK680" i="2"/>
  <c r="J680" i="2"/>
  <c r="BF680" i="2"/>
  <c r="BI679" i="2"/>
  <c r="BH679" i="2"/>
  <c r="BG679" i="2"/>
  <c r="BE679" i="2"/>
  <c r="T679" i="2"/>
  <c r="R679" i="2"/>
  <c r="P679" i="2"/>
  <c r="BK679" i="2"/>
  <c r="J679" i="2"/>
  <c r="BF679" i="2"/>
  <c r="BI678" i="2"/>
  <c r="BH678" i="2"/>
  <c r="BG678" i="2"/>
  <c r="BE678" i="2"/>
  <c r="T678" i="2"/>
  <c r="R678" i="2"/>
  <c r="P678" i="2"/>
  <c r="BK678" i="2"/>
  <c r="J678" i="2"/>
  <c r="BF678" i="2"/>
  <c r="BI677" i="2"/>
  <c r="BH677" i="2"/>
  <c r="BG677" i="2"/>
  <c r="BE677" i="2"/>
  <c r="T677" i="2"/>
  <c r="R677" i="2"/>
  <c r="P677" i="2"/>
  <c r="BK677" i="2"/>
  <c r="J677" i="2"/>
  <c r="BF677" i="2"/>
  <c r="BI676" i="2"/>
  <c r="BH676" i="2"/>
  <c r="BG676" i="2"/>
  <c r="BE676" i="2"/>
  <c r="T676" i="2"/>
  <c r="T675" i="2"/>
  <c r="R676" i="2"/>
  <c r="R675" i="2"/>
  <c r="P676" i="2"/>
  <c r="P675" i="2"/>
  <c r="BK676" i="2"/>
  <c r="BK675" i="2"/>
  <c r="J675" i="2" s="1"/>
  <c r="J110" i="2" s="1"/>
  <c r="J676" i="2"/>
  <c r="BF676" i="2" s="1"/>
  <c r="BI674" i="2"/>
  <c r="BH674" i="2"/>
  <c r="BG674" i="2"/>
  <c r="BE674" i="2"/>
  <c r="T674" i="2"/>
  <c r="R674" i="2"/>
  <c r="P674" i="2"/>
  <c r="BK674" i="2"/>
  <c r="J674" i="2"/>
  <c r="BF674" i="2"/>
  <c r="BI672" i="2"/>
  <c r="BH672" i="2"/>
  <c r="BG672" i="2"/>
  <c r="BE672" i="2"/>
  <c r="T672" i="2"/>
  <c r="R672" i="2"/>
  <c r="P672" i="2"/>
  <c r="BK672" i="2"/>
  <c r="J672" i="2"/>
  <c r="BF672" i="2"/>
  <c r="BI670" i="2"/>
  <c r="BH670" i="2"/>
  <c r="BG670" i="2"/>
  <c r="BE670" i="2"/>
  <c r="T670" i="2"/>
  <c r="R670" i="2"/>
  <c r="P670" i="2"/>
  <c r="BK670" i="2"/>
  <c r="J670" i="2"/>
  <c r="BF670" i="2"/>
  <c r="BI666" i="2"/>
  <c r="BH666" i="2"/>
  <c r="BG666" i="2"/>
  <c r="BE666" i="2"/>
  <c r="T666" i="2"/>
  <c r="R666" i="2"/>
  <c r="P666" i="2"/>
  <c r="BK666" i="2"/>
  <c r="J666" i="2"/>
  <c r="BF666" i="2"/>
  <c r="BI665" i="2"/>
  <c r="BH665" i="2"/>
  <c r="BG665" i="2"/>
  <c r="BE665" i="2"/>
  <c r="T665" i="2"/>
  <c r="R665" i="2"/>
  <c r="P665" i="2"/>
  <c r="BK665" i="2"/>
  <c r="J665" i="2"/>
  <c r="BF665" i="2"/>
  <c r="BI661" i="2"/>
  <c r="BH661" i="2"/>
  <c r="BG661" i="2"/>
  <c r="BE661" i="2"/>
  <c r="T661" i="2"/>
  <c r="R661" i="2"/>
  <c r="P661" i="2"/>
  <c r="BK661" i="2"/>
  <c r="J661" i="2"/>
  <c r="BF661" i="2"/>
  <c r="BI660" i="2"/>
  <c r="BH660" i="2"/>
  <c r="BG660" i="2"/>
  <c r="BE660" i="2"/>
  <c r="T660" i="2"/>
  <c r="R660" i="2"/>
  <c r="P660" i="2"/>
  <c r="BK660" i="2"/>
  <c r="J660" i="2"/>
  <c r="BF660" i="2"/>
  <c r="BI658" i="2"/>
  <c r="BH658" i="2"/>
  <c r="BG658" i="2"/>
  <c r="BE658" i="2"/>
  <c r="T658" i="2"/>
  <c r="R658" i="2"/>
  <c r="P658" i="2"/>
  <c r="BK658" i="2"/>
  <c r="J658" i="2"/>
  <c r="BF658" i="2"/>
  <c r="BI657" i="2"/>
  <c r="BH657" i="2"/>
  <c r="BG657" i="2"/>
  <c r="BE657" i="2"/>
  <c r="T657" i="2"/>
  <c r="R657" i="2"/>
  <c r="P657" i="2"/>
  <c r="BK657" i="2"/>
  <c r="J657" i="2"/>
  <c r="BF657" i="2"/>
  <c r="BI656" i="2"/>
  <c r="BH656" i="2"/>
  <c r="BG656" i="2"/>
  <c r="BE656" i="2"/>
  <c r="T656" i="2"/>
  <c r="R656" i="2"/>
  <c r="P656" i="2"/>
  <c r="BK656" i="2"/>
  <c r="J656" i="2"/>
  <c r="BF656" i="2"/>
  <c r="BI655" i="2"/>
  <c r="BH655" i="2"/>
  <c r="BG655" i="2"/>
  <c r="BE655" i="2"/>
  <c r="T655" i="2"/>
  <c r="R655" i="2"/>
  <c r="P655" i="2"/>
  <c r="BK655" i="2"/>
  <c r="J655" i="2"/>
  <c r="BF655" i="2"/>
  <c r="BI654" i="2"/>
  <c r="BH654" i="2"/>
  <c r="BG654" i="2"/>
  <c r="BE654" i="2"/>
  <c r="T654" i="2"/>
  <c r="R654" i="2"/>
  <c r="P654" i="2"/>
  <c r="BK654" i="2"/>
  <c r="J654" i="2"/>
  <c r="BF654" i="2"/>
  <c r="BI653" i="2"/>
  <c r="BH653" i="2"/>
  <c r="BG653" i="2"/>
  <c r="BE653" i="2"/>
  <c r="T653" i="2"/>
  <c r="R653" i="2"/>
  <c r="P653" i="2"/>
  <c r="BK653" i="2"/>
  <c r="J653" i="2"/>
  <c r="BF653" i="2"/>
  <c r="BI650" i="2"/>
  <c r="BH650" i="2"/>
  <c r="BG650" i="2"/>
  <c r="BE650" i="2"/>
  <c r="T650" i="2"/>
  <c r="T649" i="2"/>
  <c r="T648" i="2" s="1"/>
  <c r="R650" i="2"/>
  <c r="R649" i="2" s="1"/>
  <c r="R648" i="2" s="1"/>
  <c r="P650" i="2"/>
  <c r="P649" i="2"/>
  <c r="P648" i="2" s="1"/>
  <c r="BK650" i="2"/>
  <c r="BK649" i="2" s="1"/>
  <c r="J650" i="2"/>
  <c r="BF650" i="2"/>
  <c r="BI647" i="2"/>
  <c r="BH647" i="2"/>
  <c r="BG647" i="2"/>
  <c r="BE647" i="2"/>
  <c r="T647" i="2"/>
  <c r="R647" i="2"/>
  <c r="P647" i="2"/>
  <c r="BK647" i="2"/>
  <c r="J647" i="2"/>
  <c r="BF647" i="2"/>
  <c r="BI642" i="2"/>
  <c r="BH642" i="2"/>
  <c r="BG642" i="2"/>
  <c r="BE642" i="2"/>
  <c r="T642" i="2"/>
  <c r="R642" i="2"/>
  <c r="P642" i="2"/>
  <c r="BK642" i="2"/>
  <c r="J642" i="2"/>
  <c r="BF642" i="2"/>
  <c r="BI638" i="2"/>
  <c r="BH638" i="2"/>
  <c r="BG638" i="2"/>
  <c r="BE638" i="2"/>
  <c r="T638" i="2"/>
  <c r="R638" i="2"/>
  <c r="P638" i="2"/>
  <c r="BK638" i="2"/>
  <c r="J638" i="2"/>
  <c r="BF638" i="2"/>
  <c r="BI634" i="2"/>
  <c r="BH634" i="2"/>
  <c r="BG634" i="2"/>
  <c r="BE634" i="2"/>
  <c r="T634" i="2"/>
  <c r="R634" i="2"/>
  <c r="P634" i="2"/>
  <c r="BK634" i="2"/>
  <c r="J634" i="2"/>
  <c r="BF634" i="2"/>
  <c r="BI631" i="2"/>
  <c r="BH631" i="2"/>
  <c r="BG631" i="2"/>
  <c r="BE631" i="2"/>
  <c r="T631" i="2"/>
  <c r="R631" i="2"/>
  <c r="P631" i="2"/>
  <c r="BK631" i="2"/>
  <c r="J631" i="2"/>
  <c r="BF631" i="2"/>
  <c r="BI628" i="2"/>
  <c r="BH628" i="2"/>
  <c r="BG628" i="2"/>
  <c r="BE628" i="2"/>
  <c r="T628" i="2"/>
  <c r="R628" i="2"/>
  <c r="P628" i="2"/>
  <c r="BK628" i="2"/>
  <c r="J628" i="2"/>
  <c r="BF628" i="2"/>
  <c r="BI598" i="2"/>
  <c r="BH598" i="2"/>
  <c r="BG598" i="2"/>
  <c r="BE598" i="2"/>
  <c r="T598" i="2"/>
  <c r="R598" i="2"/>
  <c r="P598" i="2"/>
  <c r="BK598" i="2"/>
  <c r="J598" i="2"/>
  <c r="BF598" i="2"/>
  <c r="BI573" i="2"/>
  <c r="BH573" i="2"/>
  <c r="BG573" i="2"/>
  <c r="BE573" i="2"/>
  <c r="T573" i="2"/>
  <c r="R573" i="2"/>
  <c r="P573" i="2"/>
  <c r="BK573" i="2"/>
  <c r="J573" i="2"/>
  <c r="BF573" i="2"/>
  <c r="BI568" i="2"/>
  <c r="BH568" i="2"/>
  <c r="BG568" i="2"/>
  <c r="BE568" i="2"/>
  <c r="T568" i="2"/>
  <c r="R568" i="2"/>
  <c r="P568" i="2"/>
  <c r="BK568" i="2"/>
  <c r="J568" i="2"/>
  <c r="BF568" i="2"/>
  <c r="BI564" i="2"/>
  <c r="BH564" i="2"/>
  <c r="BG564" i="2"/>
  <c r="BE564" i="2"/>
  <c r="T564" i="2"/>
  <c r="R564" i="2"/>
  <c r="P564" i="2"/>
  <c r="BK564" i="2"/>
  <c r="J564" i="2"/>
  <c r="BF564" i="2"/>
  <c r="BI560" i="2"/>
  <c r="BH560" i="2"/>
  <c r="BG560" i="2"/>
  <c r="BE560" i="2"/>
  <c r="T560" i="2"/>
  <c r="R560" i="2"/>
  <c r="P560" i="2"/>
  <c r="BK560" i="2"/>
  <c r="J560" i="2"/>
  <c r="BF560" i="2"/>
  <c r="BI556" i="2"/>
  <c r="BH556" i="2"/>
  <c r="BG556" i="2"/>
  <c r="BE556" i="2"/>
  <c r="T556" i="2"/>
  <c r="R556" i="2"/>
  <c r="P556" i="2"/>
  <c r="BK556" i="2"/>
  <c r="J556" i="2"/>
  <c r="BF556" i="2"/>
  <c r="BI552" i="2"/>
  <c r="BH552" i="2"/>
  <c r="BG552" i="2"/>
  <c r="BE552" i="2"/>
  <c r="T552" i="2"/>
  <c r="T551" i="2"/>
  <c r="R552" i="2"/>
  <c r="R551" i="2"/>
  <c r="P552" i="2"/>
  <c r="P551" i="2"/>
  <c r="BK552" i="2"/>
  <c r="BK551" i="2"/>
  <c r="J551" i="2" s="1"/>
  <c r="J107" i="2" s="1"/>
  <c r="J552" i="2"/>
  <c r="BF552" i="2" s="1"/>
  <c r="BI550" i="2"/>
  <c r="BH550" i="2"/>
  <c r="BG550" i="2"/>
  <c r="BE550" i="2"/>
  <c r="T550" i="2"/>
  <c r="R550" i="2"/>
  <c r="P550" i="2"/>
  <c r="BK550" i="2"/>
  <c r="J550" i="2"/>
  <c r="BF550" i="2"/>
  <c r="BI545" i="2"/>
  <c r="BH545" i="2"/>
  <c r="BG545" i="2"/>
  <c r="BE545" i="2"/>
  <c r="T545" i="2"/>
  <c r="T544" i="2"/>
  <c r="R545" i="2"/>
  <c r="R544" i="2"/>
  <c r="P545" i="2"/>
  <c r="P544" i="2"/>
  <c r="BK545" i="2"/>
  <c r="BK544" i="2"/>
  <c r="J544" i="2" s="1"/>
  <c r="J106" i="2" s="1"/>
  <c r="J545" i="2"/>
  <c r="BF545" i="2" s="1"/>
  <c r="BI543" i="2"/>
  <c r="BH543" i="2"/>
  <c r="BG543" i="2"/>
  <c r="BE543" i="2"/>
  <c r="T543" i="2"/>
  <c r="R543" i="2"/>
  <c r="P543" i="2"/>
  <c r="BK543" i="2"/>
  <c r="J543" i="2"/>
  <c r="BF543" i="2"/>
  <c r="BI541" i="2"/>
  <c r="BH541" i="2"/>
  <c r="BG541" i="2"/>
  <c r="BE541" i="2"/>
  <c r="T541" i="2"/>
  <c r="R541" i="2"/>
  <c r="P541" i="2"/>
  <c r="BK541" i="2"/>
  <c r="J541" i="2"/>
  <c r="BF541" i="2"/>
  <c r="BI537" i="2"/>
  <c r="BH537" i="2"/>
  <c r="BG537" i="2"/>
  <c r="BE537" i="2"/>
  <c r="T537" i="2"/>
  <c r="T536" i="2"/>
  <c r="R537" i="2"/>
  <c r="R536" i="2"/>
  <c r="P537" i="2"/>
  <c r="P536" i="2"/>
  <c r="BK537" i="2"/>
  <c r="BK536" i="2"/>
  <c r="J536" i="2" s="1"/>
  <c r="J105" i="2" s="1"/>
  <c r="J537" i="2"/>
  <c r="BF537" i="2" s="1"/>
  <c r="BI535" i="2"/>
  <c r="BH535" i="2"/>
  <c r="BG535" i="2"/>
  <c r="BE535" i="2"/>
  <c r="T535" i="2"/>
  <c r="R535" i="2"/>
  <c r="P535" i="2"/>
  <c r="BK535" i="2"/>
  <c r="J535" i="2"/>
  <c r="BF535" i="2"/>
  <c r="BI533" i="2"/>
  <c r="BH533" i="2"/>
  <c r="BG533" i="2"/>
  <c r="BE533" i="2"/>
  <c r="T533" i="2"/>
  <c r="R533" i="2"/>
  <c r="P533" i="2"/>
  <c r="BK533" i="2"/>
  <c r="J533" i="2"/>
  <c r="BF533" i="2"/>
  <c r="BI530" i="2"/>
  <c r="BH530" i="2"/>
  <c r="BG530" i="2"/>
  <c r="BE530" i="2"/>
  <c r="T530" i="2"/>
  <c r="R530" i="2"/>
  <c r="P530" i="2"/>
  <c r="BK530" i="2"/>
  <c r="J530" i="2"/>
  <c r="BF530" i="2"/>
  <c r="BI528" i="2"/>
  <c r="BH528" i="2"/>
  <c r="BG528" i="2"/>
  <c r="BE528" i="2"/>
  <c r="T528" i="2"/>
  <c r="R528" i="2"/>
  <c r="P528" i="2"/>
  <c r="BK528" i="2"/>
  <c r="J528" i="2"/>
  <c r="BF528" i="2"/>
  <c r="BI525" i="2"/>
  <c r="BH525" i="2"/>
  <c r="BG525" i="2"/>
  <c r="BE525" i="2"/>
  <c r="T525" i="2"/>
  <c r="R525" i="2"/>
  <c r="P525" i="2"/>
  <c r="BK525" i="2"/>
  <c r="J525" i="2"/>
  <c r="BF525" i="2"/>
  <c r="BI523" i="2"/>
  <c r="BH523" i="2"/>
  <c r="BG523" i="2"/>
  <c r="BE523" i="2"/>
  <c r="T523" i="2"/>
  <c r="R523" i="2"/>
  <c r="P523" i="2"/>
  <c r="BK523" i="2"/>
  <c r="J523" i="2"/>
  <c r="BF523" i="2"/>
  <c r="BI520" i="2"/>
  <c r="BH520" i="2"/>
  <c r="BG520" i="2"/>
  <c r="BE520" i="2"/>
  <c r="T520" i="2"/>
  <c r="T519" i="2"/>
  <c r="T518" i="2" s="1"/>
  <c r="R520" i="2"/>
  <c r="R519" i="2" s="1"/>
  <c r="R518" i="2" s="1"/>
  <c r="P520" i="2"/>
  <c r="P519" i="2"/>
  <c r="P518" i="2" s="1"/>
  <c r="BK520" i="2"/>
  <c r="BK519" i="2" s="1"/>
  <c r="J520" i="2"/>
  <c r="BF520" i="2"/>
  <c r="BI517" i="2"/>
  <c r="BH517" i="2"/>
  <c r="BG517" i="2"/>
  <c r="BE517" i="2"/>
  <c r="T517" i="2"/>
  <c r="T516" i="2"/>
  <c r="R517" i="2"/>
  <c r="R516" i="2"/>
  <c r="P517" i="2"/>
  <c r="P516" i="2"/>
  <c r="BK517" i="2"/>
  <c r="BK516" i="2"/>
  <c r="J516" i="2" s="1"/>
  <c r="J102" i="2" s="1"/>
  <c r="J517" i="2"/>
  <c r="BF517" i="2" s="1"/>
  <c r="BI515" i="2"/>
  <c r="BH515" i="2"/>
  <c r="BG515" i="2"/>
  <c r="BE515" i="2"/>
  <c r="T515" i="2"/>
  <c r="R515" i="2"/>
  <c r="P515" i="2"/>
  <c r="BK515" i="2"/>
  <c r="J515" i="2"/>
  <c r="BF515" i="2"/>
  <c r="BI513" i="2"/>
  <c r="BH513" i="2"/>
  <c r="BG513" i="2"/>
  <c r="BE513" i="2"/>
  <c r="T513" i="2"/>
  <c r="R513" i="2"/>
  <c r="P513" i="2"/>
  <c r="BK513" i="2"/>
  <c r="J513" i="2"/>
  <c r="BF513" i="2"/>
  <c r="BI512" i="2"/>
  <c r="BH512" i="2"/>
  <c r="BG512" i="2"/>
  <c r="BE512" i="2"/>
  <c r="T512" i="2"/>
  <c r="R512" i="2"/>
  <c r="P512" i="2"/>
  <c r="BK512" i="2"/>
  <c r="J512" i="2"/>
  <c r="BF512" i="2"/>
  <c r="BI508" i="2"/>
  <c r="BH508" i="2"/>
  <c r="BG508" i="2"/>
  <c r="BE508" i="2"/>
  <c r="T508" i="2"/>
  <c r="R508" i="2"/>
  <c r="P508" i="2"/>
  <c r="BK508" i="2"/>
  <c r="J508" i="2"/>
  <c r="BF508" i="2"/>
  <c r="BI476" i="2"/>
  <c r="BH476" i="2"/>
  <c r="BG476" i="2"/>
  <c r="BE476" i="2"/>
  <c r="T476" i="2"/>
  <c r="R476" i="2"/>
  <c r="P476" i="2"/>
  <c r="BK476" i="2"/>
  <c r="J476" i="2"/>
  <c r="BF476" i="2"/>
  <c r="BI444" i="2"/>
  <c r="BH444" i="2"/>
  <c r="BG444" i="2"/>
  <c r="BE444" i="2"/>
  <c r="T444" i="2"/>
  <c r="R444" i="2"/>
  <c r="P444" i="2"/>
  <c r="BK444" i="2"/>
  <c r="J444" i="2"/>
  <c r="BF444" i="2"/>
  <c r="BI427" i="2"/>
  <c r="BH427" i="2"/>
  <c r="BG427" i="2"/>
  <c r="BE427" i="2"/>
  <c r="T427" i="2"/>
  <c r="R427" i="2"/>
  <c r="P427" i="2"/>
  <c r="BK427" i="2"/>
  <c r="J427" i="2"/>
  <c r="BF427" i="2"/>
  <c r="BI413" i="2"/>
  <c r="BH413" i="2"/>
  <c r="BG413" i="2"/>
  <c r="BE413" i="2"/>
  <c r="T413" i="2"/>
  <c r="R413" i="2"/>
  <c r="P413" i="2"/>
  <c r="BK413" i="2"/>
  <c r="J413" i="2"/>
  <c r="BF413" i="2"/>
  <c r="BI412" i="2"/>
  <c r="BH412" i="2"/>
  <c r="BG412" i="2"/>
  <c r="BE412" i="2"/>
  <c r="T412" i="2"/>
  <c r="R412" i="2"/>
  <c r="P412" i="2"/>
  <c r="BK412" i="2"/>
  <c r="J412" i="2"/>
  <c r="BF412" i="2"/>
  <c r="BI410" i="2"/>
  <c r="BH410" i="2"/>
  <c r="BG410" i="2"/>
  <c r="BE410" i="2"/>
  <c r="T410" i="2"/>
  <c r="R410" i="2"/>
  <c r="P410" i="2"/>
  <c r="BK410" i="2"/>
  <c r="J410" i="2"/>
  <c r="BF410" i="2"/>
  <c r="BI388" i="2"/>
  <c r="BH388" i="2"/>
  <c r="BG388" i="2"/>
  <c r="BE388" i="2"/>
  <c r="T388" i="2"/>
  <c r="R388" i="2"/>
  <c r="P388" i="2"/>
  <c r="BK388" i="2"/>
  <c r="J388" i="2"/>
  <c r="BF388" i="2"/>
  <c r="BI386" i="2"/>
  <c r="BH386" i="2"/>
  <c r="BG386" i="2"/>
  <c r="BE386" i="2"/>
  <c r="T386" i="2"/>
  <c r="R386" i="2"/>
  <c r="P386" i="2"/>
  <c r="BK386" i="2"/>
  <c r="J386" i="2"/>
  <c r="BF386" i="2"/>
  <c r="BI383" i="2"/>
  <c r="BH383" i="2"/>
  <c r="BG383" i="2"/>
  <c r="BE383" i="2"/>
  <c r="T383" i="2"/>
  <c r="T382" i="2"/>
  <c r="R383" i="2"/>
  <c r="R382" i="2"/>
  <c r="P383" i="2"/>
  <c r="P382" i="2"/>
  <c r="BK383" i="2"/>
  <c r="BK382" i="2"/>
  <c r="J382" i="2" s="1"/>
  <c r="J101" i="2" s="1"/>
  <c r="J383" i="2"/>
  <c r="BF383" i="2" s="1"/>
  <c r="BI381" i="2"/>
  <c r="BH381" i="2"/>
  <c r="BG381" i="2"/>
  <c r="BE381" i="2"/>
  <c r="T381" i="2"/>
  <c r="R381" i="2"/>
  <c r="P381" i="2"/>
  <c r="BK381" i="2"/>
  <c r="J381" i="2"/>
  <c r="BF381" i="2"/>
  <c r="BI380" i="2"/>
  <c r="BH380" i="2"/>
  <c r="BG380" i="2"/>
  <c r="BE380" i="2"/>
  <c r="T380" i="2"/>
  <c r="T379" i="2"/>
  <c r="R380" i="2"/>
  <c r="R379" i="2"/>
  <c r="P380" i="2"/>
  <c r="P379" i="2"/>
  <c r="BK380" i="2"/>
  <c r="BK379" i="2"/>
  <c r="J379" i="2" s="1"/>
  <c r="J100" i="2" s="1"/>
  <c r="J380" i="2"/>
  <c r="BF380" i="2" s="1"/>
  <c r="BI378" i="2"/>
  <c r="BH378" i="2"/>
  <c r="BG378" i="2"/>
  <c r="BE378" i="2"/>
  <c r="T378" i="2"/>
  <c r="R378" i="2"/>
  <c r="P378" i="2"/>
  <c r="BK378" i="2"/>
  <c r="J378" i="2"/>
  <c r="BF378" i="2"/>
  <c r="BI372" i="2"/>
  <c r="BH372" i="2"/>
  <c r="BG372" i="2"/>
  <c r="BE372" i="2"/>
  <c r="T372" i="2"/>
  <c r="R372" i="2"/>
  <c r="P372" i="2"/>
  <c r="BK372" i="2"/>
  <c r="J372" i="2"/>
  <c r="BF372" i="2"/>
  <c r="BI340" i="2"/>
  <c r="BH340" i="2"/>
  <c r="BG340" i="2"/>
  <c r="BE340" i="2"/>
  <c r="T340" i="2"/>
  <c r="R340" i="2"/>
  <c r="P340" i="2"/>
  <c r="BK340" i="2"/>
  <c r="J340" i="2"/>
  <c r="BF340" i="2"/>
  <c r="BI334" i="2"/>
  <c r="BH334" i="2"/>
  <c r="BG334" i="2"/>
  <c r="BE334" i="2"/>
  <c r="T334" i="2"/>
  <c r="R334" i="2"/>
  <c r="P334" i="2"/>
  <c r="BK334" i="2"/>
  <c r="J334" i="2"/>
  <c r="BF334" i="2"/>
  <c r="BI291" i="2"/>
  <c r="BH291" i="2"/>
  <c r="BG291" i="2"/>
  <c r="BE291" i="2"/>
  <c r="T291" i="2"/>
  <c r="R291" i="2"/>
  <c r="P291" i="2"/>
  <c r="BK291" i="2"/>
  <c r="J291" i="2"/>
  <c r="BF291" i="2"/>
  <c r="BI256" i="2"/>
  <c r="BH256" i="2"/>
  <c r="BG256" i="2"/>
  <c r="BE256" i="2"/>
  <c r="T256" i="2"/>
  <c r="R256" i="2"/>
  <c r="P256" i="2"/>
  <c r="BK256" i="2"/>
  <c r="J256" i="2"/>
  <c r="BF256" i="2"/>
  <c r="BI250" i="2"/>
  <c r="BH250" i="2"/>
  <c r="BG250" i="2"/>
  <c r="BE250" i="2"/>
  <c r="T250" i="2"/>
  <c r="R250" i="2"/>
  <c r="P250" i="2"/>
  <c r="BK250" i="2"/>
  <c r="J250" i="2"/>
  <c r="BF250" i="2"/>
  <c r="BI239" i="2"/>
  <c r="BH239" i="2"/>
  <c r="BG239" i="2"/>
  <c r="BE239" i="2"/>
  <c r="T239" i="2"/>
  <c r="R239" i="2"/>
  <c r="P239" i="2"/>
  <c r="BK239" i="2"/>
  <c r="J239" i="2"/>
  <c r="BF239" i="2"/>
  <c r="BI194" i="2"/>
  <c r="BH194" i="2"/>
  <c r="BG194" i="2"/>
  <c r="BE194" i="2"/>
  <c r="T194" i="2"/>
  <c r="R194" i="2"/>
  <c r="P194" i="2"/>
  <c r="BK194" i="2"/>
  <c r="J194" i="2"/>
  <c r="BF194" i="2"/>
  <c r="BI162" i="2"/>
  <c r="BH162" i="2"/>
  <c r="BG162" i="2"/>
  <c r="BE162" i="2"/>
  <c r="T162" i="2"/>
  <c r="T161" i="2"/>
  <c r="R162" i="2"/>
  <c r="R161" i="2"/>
  <c r="P162" i="2"/>
  <c r="P161" i="2"/>
  <c r="BK162" i="2"/>
  <c r="BK161" i="2"/>
  <c r="J161" i="2" s="1"/>
  <c r="J99" i="2" s="1"/>
  <c r="J162" i="2"/>
  <c r="BF162" i="2" s="1"/>
  <c r="BI159" i="2"/>
  <c r="BH159" i="2"/>
  <c r="BG159" i="2"/>
  <c r="BE159" i="2"/>
  <c r="T159" i="2"/>
  <c r="R159" i="2"/>
  <c r="P159" i="2"/>
  <c r="BK159" i="2"/>
  <c r="J159" i="2"/>
  <c r="BF159" i="2"/>
  <c r="BI156" i="2"/>
  <c r="BH156" i="2"/>
  <c r="BG156" i="2"/>
  <c r="BE156" i="2"/>
  <c r="T156" i="2"/>
  <c r="R156" i="2"/>
  <c r="P156" i="2"/>
  <c r="BK156" i="2"/>
  <c r="J156" i="2"/>
  <c r="BF156" i="2"/>
  <c r="BI153" i="2"/>
  <c r="BH153" i="2"/>
  <c r="BG153" i="2"/>
  <c r="BE153" i="2"/>
  <c r="T153" i="2"/>
  <c r="T152" i="2"/>
  <c r="R153" i="2"/>
  <c r="R152" i="2"/>
  <c r="P153" i="2"/>
  <c r="P152" i="2"/>
  <c r="BK153" i="2"/>
  <c r="BK152" i="2"/>
  <c r="J152" i="2" s="1"/>
  <c r="J98" i="2" s="1"/>
  <c r="J153" i="2"/>
  <c r="BF153" i="2" s="1"/>
  <c r="BI150" i="2"/>
  <c r="BH150" i="2"/>
  <c r="BG150" i="2"/>
  <c r="BE150" i="2"/>
  <c r="T150" i="2"/>
  <c r="R150" i="2"/>
  <c r="P150" i="2"/>
  <c r="BK150" i="2"/>
  <c r="J150" i="2"/>
  <c r="BF150" i="2"/>
  <c r="BI148" i="2"/>
  <c r="BH148" i="2"/>
  <c r="BG148" i="2"/>
  <c r="BE148" i="2"/>
  <c r="T148" i="2"/>
  <c r="R148" i="2"/>
  <c r="P148" i="2"/>
  <c r="BK148" i="2"/>
  <c r="J148" i="2"/>
  <c r="BF148" i="2"/>
  <c r="BI145" i="2"/>
  <c r="BH145" i="2"/>
  <c r="BG145" i="2"/>
  <c r="BE145" i="2"/>
  <c r="T145" i="2"/>
  <c r="T144" i="2"/>
  <c r="R145" i="2"/>
  <c r="R144" i="2"/>
  <c r="P145" i="2"/>
  <c r="P144" i="2"/>
  <c r="BK145" i="2"/>
  <c r="BK144" i="2"/>
  <c r="J144" i="2" s="1"/>
  <c r="J97" i="2" s="1"/>
  <c r="J145" i="2"/>
  <c r="BF145" i="2" s="1"/>
  <c r="BI141" i="2"/>
  <c r="BH141" i="2"/>
  <c r="BG141" i="2"/>
  <c r="BE141" i="2"/>
  <c r="T141" i="2"/>
  <c r="R141" i="2"/>
  <c r="P141" i="2"/>
  <c r="BK141" i="2"/>
  <c r="J141" i="2"/>
  <c r="BF141" i="2"/>
  <c r="BI140" i="2"/>
  <c r="BH140" i="2"/>
  <c r="BG140" i="2"/>
  <c r="BE140" i="2"/>
  <c r="T140" i="2"/>
  <c r="R140" i="2"/>
  <c r="P140" i="2"/>
  <c r="BK140" i="2"/>
  <c r="J140" i="2"/>
  <c r="BF140" i="2"/>
  <c r="BI139" i="2"/>
  <c r="BH139" i="2"/>
  <c r="BG139" i="2"/>
  <c r="BE139" i="2"/>
  <c r="T139" i="2"/>
  <c r="R139" i="2"/>
  <c r="P139" i="2"/>
  <c r="BK139" i="2"/>
  <c r="J139" i="2"/>
  <c r="BF139" i="2"/>
  <c r="BI138" i="2"/>
  <c r="BH138" i="2"/>
  <c r="BG138" i="2"/>
  <c r="BE138" i="2"/>
  <c r="T138" i="2"/>
  <c r="R138" i="2"/>
  <c r="P138" i="2"/>
  <c r="BK138" i="2"/>
  <c r="J138" i="2"/>
  <c r="BF138" i="2"/>
  <c r="BI135" i="2"/>
  <c r="BH135" i="2"/>
  <c r="BG135" i="2"/>
  <c r="BE135" i="2"/>
  <c r="T135" i="2"/>
  <c r="R135" i="2"/>
  <c r="P135" i="2"/>
  <c r="BK135" i="2"/>
  <c r="J135" i="2"/>
  <c r="BF135" i="2"/>
  <c r="BI132" i="2"/>
  <c r="F35" i="2"/>
  <c r="BD95" i="1" s="1"/>
  <c r="BD94" i="1" s="1"/>
  <c r="W33" i="1" s="1"/>
  <c r="BH132" i="2"/>
  <c r="F34" i="2" s="1"/>
  <c r="BC95" i="1" s="1"/>
  <c r="BC94" i="1" s="1"/>
  <c r="BG132" i="2"/>
  <c r="F33" i="2"/>
  <c r="BB95" i="1" s="1"/>
  <c r="BB94" i="1" s="1"/>
  <c r="BE132" i="2"/>
  <c r="J31" i="2" s="1"/>
  <c r="AV95" i="1" s="1"/>
  <c r="T132" i="2"/>
  <c r="T131" i="2"/>
  <c r="T130" i="2" s="1"/>
  <c r="T129" i="2" s="1"/>
  <c r="R132" i="2"/>
  <c r="R131" i="2"/>
  <c r="R130" i="2" s="1"/>
  <c r="R129" i="2" s="1"/>
  <c r="P132" i="2"/>
  <c r="P131" i="2"/>
  <c r="P130" i="2" s="1"/>
  <c r="P129" i="2" s="1"/>
  <c r="AU95" i="1" s="1"/>
  <c r="AU94" i="1" s="1"/>
  <c r="BK132" i="2"/>
  <c r="BK131" i="2" s="1"/>
  <c r="J132" i="2"/>
  <c r="BF132" i="2" s="1"/>
  <c r="F123" i="2"/>
  <c r="E121" i="2"/>
  <c r="F87" i="2"/>
  <c r="E85" i="2"/>
  <c r="J22" i="2"/>
  <c r="E22" i="2"/>
  <c r="J126" i="2" s="1"/>
  <c r="J90" i="2"/>
  <c r="J21" i="2"/>
  <c r="J19" i="2"/>
  <c r="E19" i="2"/>
  <c r="J125" i="2"/>
  <c r="J89" i="2"/>
  <c r="J18" i="2"/>
  <c r="J16" i="2"/>
  <c r="E16" i="2"/>
  <c r="F126" i="2" s="1"/>
  <c r="J15" i="2"/>
  <c r="J13" i="2"/>
  <c r="E13" i="2"/>
  <c r="F125" i="2"/>
  <c r="F89" i="2"/>
  <c r="J12" i="2"/>
  <c r="J87" i="2"/>
  <c r="AS94" i="1"/>
  <c r="L90" i="1"/>
  <c r="AM90" i="1"/>
  <c r="AM89" i="1"/>
  <c r="L89" i="1"/>
  <c r="AM87" i="1"/>
  <c r="L87" i="1"/>
  <c r="L85" i="1"/>
  <c r="L84" i="1"/>
  <c r="J123" i="2" l="1"/>
  <c r="J131" i="2"/>
  <c r="J96" i="2" s="1"/>
  <c r="BK130" i="2"/>
  <c r="W31" i="1"/>
  <c r="AX94" i="1"/>
  <c r="AY94" i="1"/>
  <c r="W32" i="1"/>
  <c r="J649" i="2"/>
  <c r="J109" i="2" s="1"/>
  <c r="BK648" i="2"/>
  <c r="J648" i="2" s="1"/>
  <c r="J108" i="2" s="1"/>
  <c r="F32" i="2"/>
  <c r="BA95" i="1" s="1"/>
  <c r="BA94" i="1" s="1"/>
  <c r="J32" i="2"/>
  <c r="AW95" i="1" s="1"/>
  <c r="AT95" i="1" s="1"/>
  <c r="J519" i="2"/>
  <c r="J104" i="2" s="1"/>
  <c r="BK518" i="2"/>
  <c r="J518" i="2" s="1"/>
  <c r="J103" i="2" s="1"/>
  <c r="F90" i="2"/>
  <c r="F31" i="2"/>
  <c r="AZ95" i="1" s="1"/>
  <c r="AZ94" i="1" s="1"/>
  <c r="J130" i="2" l="1"/>
  <c r="J95" i="2" s="1"/>
  <c r="BK129" i="2"/>
  <c r="J129" i="2" s="1"/>
  <c r="W29" i="1"/>
  <c r="AV94" i="1"/>
  <c r="W30" i="1"/>
  <c r="AW94" i="1"/>
  <c r="AK30" i="1" s="1"/>
  <c r="AK29" i="1" l="1"/>
  <c r="AT94" i="1"/>
  <c r="J94" i="2"/>
  <c r="J28" i="2"/>
  <c r="AG95" i="1" l="1"/>
  <c r="J37" i="2"/>
  <c r="AG94" i="1" l="1"/>
  <c r="AN95" i="1"/>
  <c r="AK26" i="1" l="1"/>
  <c r="AK35" i="1" s="1"/>
  <c r="AN94" i="1"/>
</calcChain>
</file>

<file path=xl/sharedStrings.xml><?xml version="1.0" encoding="utf-8"?>
<sst xmlns="http://schemas.openxmlformats.org/spreadsheetml/2006/main" count="5843" uniqueCount="725">
  <si>
    <t>Export Komplet</t>
  </si>
  <si>
    <t/>
  </si>
  <si>
    <t>2.0</t>
  </si>
  <si>
    <t>False</t>
  </si>
  <si>
    <t>{f91dc44f-909f-42e5-b31d-9906fce0e0f9}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</si>
  <si>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</si>
  <si>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</si>
  <si>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</si>
  <si>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</si>
  <si>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</si>
  <si>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</si>
  <si>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</si>
  <si>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201904072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</si>
  <si>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</si>
  <si>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</si>
  <si>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Rekonštrukcia MŠ Cyprichova - Zateplenie obvodových stien</t>
  </si>
  <si>
    <t>JKSO:</t>
  </si>
  <si>
    <t>KS:</t>
  </si>
  <si>
    <t>Miesto:</t>
  </si>
  <si>
    <t>Cyprichova 74, Bratislava - Rača</t>
  </si>
  <si>
    <t>Dátum:</t>
  </si>
  <si>
    <t>Objednávateľ:</t>
  </si>
  <si>
    <t>IČO:</t>
  </si>
  <si>
    <t xml:space="preserve"> </t>
  </si>
  <si>
    <t>IČ DPH:</t>
  </si>
  <si>
    <t>Zhotoviteľ:</t>
  </si>
  <si>
    <t>Vyplň údaj</t>
  </si>
  <si>
    <t>Projektant: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</si>
  <si>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</si>
  <si>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</si>
  <si>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</si>
  <si>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</si>
  <si>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</si>
  <si>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</si>
  <si>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</si>
  <si>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</si>
  <si>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</si>
  <si>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</si>
  <si>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</si>
  <si>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</si>
  <si>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</si>
  <si>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</si>
  <si>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</si>
  <si>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</si>
  <si>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</si>
  <si>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</si>
  <si>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</si>
  <si>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</si>
  <si>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</si>
  <si>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</si>
  <si>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</si>
  <si>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</si>
  <si>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</si>
  <si>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</si>
  <si>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</si>
  <si>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</si>
  <si>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</si>
  <si>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</si>
  <si>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</si>
  <si>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</si>
  <si>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</si>
  <si>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</si>
  <si>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</si>
  <si>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</si>
  <si>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</si>
  <si>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</si>
  <si>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</si>
  <si>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</si>
  <si>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</si>
  <si>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</si>
  <si>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</si>
  <si>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</si>
  <si>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</si>
  <si>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</si>
  <si>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</si>
  <si>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</si>
  <si>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</si>
  <si>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</si>
  <si>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</si>
  <si>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</si>
  <si>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</si>
  <si>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</si>
  <si>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</si>
  <si>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</si>
  <si>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</si>
  <si>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</si>
  <si>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</si>
  <si>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</si>
  <si>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5 - Komunikácie</t>
  </si>
  <si>
    <t xml:space="preserve">    6 - Úpravy povrchov, podlahy, osadenie</t>
  </si>
  <si>
    <t xml:space="preserve">    8 - Rúrové vedenie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</si>
  <si>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</si>
  <si>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</si>
  <si>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</si>
  <si>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</si>
  <si>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713 - Izolácie tepelné</t>
  </si>
  <si>
    <t xml:space="preserve">    721 - Zdravotech. vnútorná kanalizácia</t>
  </si>
  <si>
    <t xml:space="preserve">    764 - Konštrukcie klampiarske</t>
  </si>
  <si>
    <t>M - Práce a dodávky M</t>
  </si>
  <si>
    <t xml:space="preserve">    21-M - Elektromontáže</t>
  </si>
  <si>
    <t xml:space="preserve">    22-M - Montáže oznamovacích a zabezpečovacích zariadení</t>
  </si>
  <si>
    <t xml:space="preserve">    95-M - Revízie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</si>
  <si>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</si>
  <si>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</si>
  <si>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</si>
  <si>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</si>
  <si>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</si>
  <si>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</si>
  <si>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</si>
  <si>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</si>
  <si>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</si>
  <si>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</si>
  <si>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</si>
  <si>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</si>
  <si>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</si>
  <si>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</si>
  <si>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</si>
  <si>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</si>
  <si>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</si>
  <si>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121101111</t>
  </si>
  <si>
    <t>Odstránenie ornice s vodor. premiestn. na hromady, so zložením na vzdialenosť do 100 m a do 100m3</t>
  </si>
  <si>
    <t>m3</t>
  </si>
  <si>
    <t>CS Cenekon 2016 01</t>
  </si>
  <si>
    <t>4</t>
  </si>
  <si>
    <t>2</t>
  </si>
  <si>
    <t>-436502309</t>
  </si>
  <si>
    <t>VV</t>
  </si>
  <si>
    <t>(12,850+39,550+2,60+12,450+6,70+2,20+10,22+2,20+2,50+1,20+1,20+2,50+2,20+12,266)*0,55*0,20</t>
  </si>
  <si>
    <t>Súčet</t>
  </si>
  <si>
    <t>132201202</t>
  </si>
  <si>
    <t>Výkop ryhy šírky 600-2000mm horn.3 od 100 do 1000 m3</t>
  </si>
  <si>
    <t>CS CENEKON 2019 01</t>
  </si>
  <si>
    <t>1652275125</t>
  </si>
  <si>
    <t>(12,750+39,45+2,6+12,35+39,45+2,20*3)*1,35*1,55</t>
  </si>
  <si>
    <t>3</t>
  </si>
  <si>
    <t>132201209</t>
  </si>
  <si>
    <t>Príplatok k cenám za lepivosť pri hĺbení rýh š. nad 600 do 2 000 mm zapaž. i nezapažených, s urovnaním dna v hornine 3</t>
  </si>
  <si>
    <t>237648474</t>
  </si>
  <si>
    <t>162201102</t>
  </si>
  <si>
    <t>Vodorovné premiestnenie výkopku z horniny 1-4 nad 20-50m</t>
  </si>
  <si>
    <t>1340822040</t>
  </si>
  <si>
    <t>5</t>
  </si>
  <si>
    <t>171201201</t>
  </si>
  <si>
    <t>Uloženie sypaniny na skládky do 100 m3</t>
  </si>
  <si>
    <t>-918654945</t>
  </si>
  <si>
    <t>6</t>
  </si>
  <si>
    <t>174101002</t>
  </si>
  <si>
    <t>Zásyp sypaninou so zhutnením jám, šachiet, rýh, zárezov alebo okolo objektov nad 100 do 1000 m3, zemina použitá z predošlého výkopu</t>
  </si>
  <si>
    <t>1940102680</t>
  </si>
  <si>
    <t>(12,750+39,45+2,6+12,35+39,45+2,20*3)*1,20*1,55</t>
  </si>
  <si>
    <t>Zakladanie</t>
  </si>
  <si>
    <t>7</t>
  </si>
  <si>
    <t>212752127</t>
  </si>
  <si>
    <t>Trativody z flexodrenážnych rúr DN 150</t>
  </si>
  <si>
    <t>m</t>
  </si>
  <si>
    <t>-779351249</t>
  </si>
  <si>
    <t>3,0+3,558+2,30+12,270+12,830+34,840+2,601+4,65+6,738+2,0+1,0+5,69+8,68+2,20+8,24+2,30+3,558+3,0</t>
  </si>
  <si>
    <t>"dľžka rátaná len okolo objektu"</t>
  </si>
  <si>
    <t>8</t>
  </si>
  <si>
    <t>289971211</t>
  </si>
  <si>
    <t>Zhotovenie vrstvy z geotextílie na upravenom povrchu sklon do 1 : 5 , šírky od 0 do 3 m - okapový chodník</t>
  </si>
  <si>
    <t>m2</t>
  </si>
  <si>
    <t>CS CENEKON 2017 01</t>
  </si>
  <si>
    <t>-1797851188</t>
  </si>
  <si>
    <t>(3,0+3,558+2,30+12,270+12,830+34,840+2,601+4,65+6,738+2,0+1,0+5,69+8,68+2,20+8,24+2,30+3,558+3,0)*1,3</t>
  </si>
  <si>
    <t>9</t>
  </si>
  <si>
    <t>M</t>
  </si>
  <si>
    <t>6936651400</t>
  </si>
  <si>
    <t>Geotextília netkaná polypropylénová Tatratex PP 400</t>
  </si>
  <si>
    <t>-872384546</t>
  </si>
  <si>
    <t>155,292*1,02 'Přepočítané koeficientom množstva</t>
  </si>
  <si>
    <t>Komunikácie</t>
  </si>
  <si>
    <t>10</t>
  </si>
  <si>
    <t>564261111.1</t>
  </si>
  <si>
    <t>Podklad alebo podsyp zo štrkopiesku s rozprestretím, vlhčením a zhutnením, po zhutnení hr. 400 mm</t>
  </si>
  <si>
    <t>469462509</t>
  </si>
  <si>
    <t>1,04*(3,558+2,30+12,27+14,83-1,04*2+36,84+2,601+4,65+6,738-1,04+5,69-1,04+8,68+2,20+8,24+2,30+3,558)</t>
  </si>
  <si>
    <t>11</t>
  </si>
  <si>
    <t>596911162</t>
  </si>
  <si>
    <t>Kladenie betónovej zámkovej dlažby komunikácií pre peších hr. 80 mm pre peších nad 50 do 100 m2 so zriadením lôžka z kameniva hr. 30 mm</t>
  </si>
  <si>
    <t>29222390</t>
  </si>
  <si>
    <t>12</t>
  </si>
  <si>
    <t>592460013400</t>
  </si>
  <si>
    <t>Dlažba betónová Low value PREMAC UNIVERZÁL 8N normál, rozmer 225x112,5x80 mm, sivá</t>
  </si>
  <si>
    <t>-1435429818</t>
  </si>
  <si>
    <t>114,707*1,02 'Přepočítané koeficientom množstva</t>
  </si>
  <si>
    <t>Úpravy povrchov, podlahy, osadenie</t>
  </si>
  <si>
    <t>13</t>
  </si>
  <si>
    <t>620991121</t>
  </si>
  <si>
    <t>Zakrývanie výplní vonkajších otvorov s rámami a zárubňami, zábradlí, oplechovania, atď. zhotovené z lešenia akýmkoľvek spôsobom</t>
  </si>
  <si>
    <t>1728966732</t>
  </si>
  <si>
    <t>"I. a II.NP"</t>
  </si>
  <si>
    <t>"pohľad bočný pravý"</t>
  </si>
  <si>
    <t>1,56*1,50</t>
  </si>
  <si>
    <t>0,9*2,20</t>
  </si>
  <si>
    <t>2,16*1,50</t>
  </si>
  <si>
    <t>0,56*1,20*4</t>
  </si>
  <si>
    <t>0,56*0,60*1</t>
  </si>
  <si>
    <t>Medzisúčet pohľad bočný pravý</t>
  </si>
  <si>
    <t>"pohľad bočný ľavý"</t>
  </si>
  <si>
    <t>0,57*1,20*2*2</t>
  </si>
  <si>
    <t>0,56*1,20*2*2</t>
  </si>
  <si>
    <t>Medzisúčet pohľad bočný ľavý</t>
  </si>
  <si>
    <t>"pohľad z dvora"</t>
  </si>
  <si>
    <t>1,76*1,80*14*2</t>
  </si>
  <si>
    <t>Medzisúčet pohľad z dvora"</t>
  </si>
  <si>
    <t>"pohľad z ulice"</t>
  </si>
  <si>
    <t>1,76*1,80*3*2</t>
  </si>
  <si>
    <t>1,70*1,80*2</t>
  </si>
  <si>
    <t>1,36*1,80*2</t>
  </si>
  <si>
    <t>3,45*2,15</t>
  </si>
  <si>
    <t>4,06*1,80</t>
  </si>
  <si>
    <t>Medzisúčet pohľad z ulice"</t>
  </si>
  <si>
    <t>"sokel"</t>
  </si>
  <si>
    <t>(0,56*0,60)*4</t>
  </si>
  <si>
    <t>(0,56*0,60)*14</t>
  </si>
  <si>
    <t>(1,31+0,60)*3</t>
  </si>
  <si>
    <t>Medzisúčet sokel</t>
  </si>
  <si>
    <t>14</t>
  </si>
  <si>
    <t>622464271</t>
  </si>
  <si>
    <t>Vonkajšia omietka stien tenkovrstvová BAUMIT, minerálna samočistiaca, Baumit NanoporTop, škrabaná, hr. 1,5 mm (1.odtieň)</t>
  </si>
  <si>
    <t>-716714211</t>
  </si>
  <si>
    <t>2,60*7,63+10,25*4,20</t>
  </si>
  <si>
    <t>12,45*3,23</t>
  </si>
  <si>
    <t>0,20*0,53*2</t>
  </si>
  <si>
    <t>-1,56*1,50+(1,56+1,50*2)*0,40</t>
  </si>
  <si>
    <t>-0,9*2,20+(0,9+2,20*2)*0,40</t>
  </si>
  <si>
    <t>-2,16*1,50+(2,16+1,50*2)*0,40</t>
  </si>
  <si>
    <t>-0,56*1,20*4+(0,56+1,20*2)*0,40*4</t>
  </si>
  <si>
    <t>2,50*6,86</t>
  </si>
  <si>
    <t>1,20*2,36</t>
  </si>
  <si>
    <t>2,20*3,43-0,56*0,60+(0,56+0,60*2)*0,40</t>
  </si>
  <si>
    <t>12,85*7,63</t>
  </si>
  <si>
    <t>-0,57*1,20*2*2+(0,57+1,20*2)*0,40*2*2</t>
  </si>
  <si>
    <t>-0,56*1,20*2*2+(0,56+1,20*2)*0,40*2*2</t>
  </si>
  <si>
    <t>34,90*7,63</t>
  </si>
  <si>
    <t>34,90*0,30</t>
  </si>
  <si>
    <t>33,50*0,30*2</t>
  </si>
  <si>
    <t>6,35*0,30*2</t>
  </si>
  <si>
    <t>-1,76*1,80*14*2+(1,76+1,80*2)*0,40*14*2</t>
  </si>
  <si>
    <t>4,65*3,43</t>
  </si>
  <si>
    <t>-29,952 "odtieň 2"</t>
  </si>
  <si>
    <t>32,85*6,86+2,05*4,0</t>
  </si>
  <si>
    <t>0,80*0,58*2</t>
  </si>
  <si>
    <t>-1,76*1,80*3*2+(1,76+1,80*2)*0,40*3*2</t>
  </si>
  <si>
    <t>-1,70*1,80*2+(1,70+1,80*2)*0,40*2</t>
  </si>
  <si>
    <t>-1,36*1,80*2+(1,36+1,80*2)*0,40*2</t>
  </si>
  <si>
    <t>-3,45*2,15+(3,45+2,15*2)*0,40</t>
  </si>
  <si>
    <t>-4,06*1,80+(4,06+1,80*2)*0,40</t>
  </si>
  <si>
    <t>6,70*3,43</t>
  </si>
  <si>
    <t>-16,236 "odtieň 2"</t>
  </si>
  <si>
    <t>15</t>
  </si>
  <si>
    <t>622464271.1</t>
  </si>
  <si>
    <t>Vonkajšia omietka stien tenkovrstvová BAUMIT, minerálna samočistiaca, Baumit NanoporTop, škrabaná, hr. 1,5 mm (2.odtieň)</t>
  </si>
  <si>
    <t>1251841171</t>
  </si>
  <si>
    <t>0,64*1,80*13*2</t>
  </si>
  <si>
    <t>0,59*1,80*1*2</t>
  </si>
  <si>
    <t>0,64*1,80*5*2</t>
  </si>
  <si>
    <t>0,72*1,80*2</t>
  </si>
  <si>
    <t>16</t>
  </si>
  <si>
    <t>622464310</t>
  </si>
  <si>
    <t>Vonkajšia omietka stien mozaiková BAUMIT, ručné miešanie a nanášanie, Baumit Mozaiková omietka (Baumit MosaikTop)</t>
  </si>
  <si>
    <t>1280724456</t>
  </si>
  <si>
    <t>(12,750+39,45+2,6+12,35+39,45+2,20*3)*0,90</t>
  </si>
  <si>
    <t>-(0,56*0,60)*4+(0,56+0,60*2)*0,35*4</t>
  </si>
  <si>
    <t>-(0,56*0,60)*14+(0,56+0,60*2)*0,35*14</t>
  </si>
  <si>
    <t>-(1,31+0,60)*3+(1,31+0,60*2)*0,35*3</t>
  </si>
  <si>
    <t>17</t>
  </si>
  <si>
    <t>622909010</t>
  </si>
  <si>
    <t>Očistenie vonkajších omietok vysokotlakovou súpravou WAP</t>
  </si>
  <si>
    <t>-417054748</t>
  </si>
  <si>
    <t>"steny"</t>
  </si>
  <si>
    <t>643,461+28,071+237,491</t>
  </si>
  <si>
    <t>Medzisúčet steny</t>
  </si>
  <si>
    <t>"sokel ostenia"</t>
  </si>
  <si>
    <t>(0,56+0,60)*2*4*0,20</t>
  </si>
  <si>
    <t>(0,56+0,60)*2*14*0,20</t>
  </si>
  <si>
    <t>(1,31+0,60)*2*3*0,20</t>
  </si>
  <si>
    <t>Medzisúčet sokel"</t>
  </si>
  <si>
    <t>(1,56+1,50)*2*0,20</t>
  </si>
  <si>
    <t>(0,9+2,20*2)*0,20</t>
  </si>
  <si>
    <t>(2,16+1,50)*2*0,20</t>
  </si>
  <si>
    <t>(0,56+1,20)*2*4*0,20</t>
  </si>
  <si>
    <t>(0,56+0,60)*2*1*0,20</t>
  </si>
  <si>
    <t>(0,57+1,20)*2*2*2*0,20</t>
  </si>
  <si>
    <t>(0,56+1,20)*2*2*2*0,20</t>
  </si>
  <si>
    <t>(1,76+1,80)*2*14*2*0,20</t>
  </si>
  <si>
    <t>(1,76+1,80)*2*3*2*0,20</t>
  </si>
  <si>
    <t>(1,70+1,80)*2*2*0,20</t>
  </si>
  <si>
    <t>(1,36+1,80)*2*2*0,20</t>
  </si>
  <si>
    <t>(3,45+2,15*2)*0,20</t>
  </si>
  <si>
    <t>(4,06+1,80)*2*0,20</t>
  </si>
  <si>
    <t>18</t>
  </si>
  <si>
    <t>625251342</t>
  </si>
  <si>
    <t>Kontaktný zatepľovací systém hr. 200 mm BAUMIT STAR MINERAL, skrutkovacie kotvy</t>
  </si>
  <si>
    <t>-1036102320</t>
  </si>
  <si>
    <t>-1,56*1,50</t>
  </si>
  <si>
    <t>-0,9*2,20</t>
  </si>
  <si>
    <t>-2,16*1,50</t>
  </si>
  <si>
    <t>-0,56*1,20*4</t>
  </si>
  <si>
    <t>2,20*3,43-0,56*0,60</t>
  </si>
  <si>
    <t>-0,57*1,20*2*2</t>
  </si>
  <si>
    <t>-0,56*1,20*2*2</t>
  </si>
  <si>
    <t>-1,76*1,80*14*2</t>
  </si>
  <si>
    <t>-1,76*1,80*3*2</t>
  </si>
  <si>
    <t>-1,70*1,80*2</t>
  </si>
  <si>
    <t>-1,36*1,80*2</t>
  </si>
  <si>
    <t>-3,45*2,15</t>
  </si>
  <si>
    <t>-4,06*1,80</t>
  </si>
  <si>
    <t>19</t>
  </si>
  <si>
    <t>625251359</t>
  </si>
  <si>
    <t>Kontaktný zatepľovací systém hr. 150 mm BAUMIT STAR MINERAL, zatĺkacie kotvy - sokel</t>
  </si>
  <si>
    <t>2093290257</t>
  </si>
  <si>
    <t>(12,750+39,45+2,6+12,35+39,45+2,20*3)*0,30</t>
  </si>
  <si>
    <t>-((0,56*0,60)*4)/2</t>
  </si>
  <si>
    <t>-((0,56*0,60)*14)/2</t>
  </si>
  <si>
    <t>-((1,31+0,60)*3)/2</t>
  </si>
  <si>
    <t>625251372</t>
  </si>
  <si>
    <t>Kontaktný zatepľovací systém ostenia hr. 30 mm BAUMIT STAR MINERAL</t>
  </si>
  <si>
    <t>-1234899589</t>
  </si>
  <si>
    <t>(0,56+0,60)*2*4*0,35</t>
  </si>
  <si>
    <t>(0,56+0,60)*2*14*0,35</t>
  </si>
  <si>
    <t>(1,31+0,60)*2*3*0,35</t>
  </si>
  <si>
    <t>(1,56+1,50)*2*0,40</t>
  </si>
  <si>
    <t>(0,9+2,20*2)*0,40</t>
  </si>
  <si>
    <t>(2,16+1,50)*2*0,40</t>
  </si>
  <si>
    <t>(0,56+1,20)*2*4*0,40</t>
  </si>
  <si>
    <t>(0,56+0,60)*2*1*0,40</t>
  </si>
  <si>
    <t>(0,57+1,20)*2*2*2*0,40</t>
  </si>
  <si>
    <t>(0,56+1,20)*2*2*2*0,40</t>
  </si>
  <si>
    <t>(1,76+1,80)*2*14*2*0,40</t>
  </si>
  <si>
    <t>(1,76+1,80)*2*3*2*0,40</t>
  </si>
  <si>
    <t>(1,70+1,80)*2*2*0,40</t>
  </si>
  <si>
    <t>(1,36+1,80)*2*2*0,40</t>
  </si>
  <si>
    <t>(3,45+2,15*2)*0,40</t>
  </si>
  <si>
    <t>(4,06+1,80)*2*0,40</t>
  </si>
  <si>
    <t>21</t>
  </si>
  <si>
    <t>625251407.1</t>
  </si>
  <si>
    <t>Kontaktný zatepľovací systém hr. 150 mm BAUMIT STAR - riešenie pre sokel (XPS), zatĺkacie kotvy</t>
  </si>
  <si>
    <t>-1117839722</t>
  </si>
  <si>
    <t>(12,750+39,45+2,6+12,35+39,45+2,20*3)*(1,55+0,60)</t>
  </si>
  <si>
    <t>22</t>
  </si>
  <si>
    <t>625259000</t>
  </si>
  <si>
    <t>Kontaktný zatepľovací systém - odtrhové skúšky</t>
  </si>
  <si>
    <t>HZS</t>
  </si>
  <si>
    <t>1486794060</t>
  </si>
  <si>
    <t>Rúrové vedenie</t>
  </si>
  <si>
    <t>23</t>
  </si>
  <si>
    <t>895991121</t>
  </si>
  <si>
    <t xml:space="preserve">Montáž lapača nečistôt </t>
  </si>
  <si>
    <t>ks</t>
  </si>
  <si>
    <t>-665382480</t>
  </si>
  <si>
    <t>24</t>
  </si>
  <si>
    <t>286630056200</t>
  </si>
  <si>
    <t>Lapač strešných splavenín HL660/2, DN 110/125, (6,67 l/s), vertikálny odtok, kôš na nečistoty, nezámrzná a pachonepriepustná klapka, pasovný krúžok D 75 - 110 mm, PP</t>
  </si>
  <si>
    <t>1763967585</t>
  </si>
  <si>
    <t>Ostatné konštrukcie a práce-búranie</t>
  </si>
  <si>
    <t>25</t>
  </si>
  <si>
    <t>916561112</t>
  </si>
  <si>
    <t>Osadenie záhonového alebo parkového obrubníka betón., do lôžka z bet. pros. tr. C 16/20 s bočnou oporou</t>
  </si>
  <si>
    <t>-710256556</t>
  </si>
  <si>
    <t>(3,558+2,30+12,27+18,83+36,840+2,61+4,65+6,738+5,69+8,68+2,20+8,24+2,30+3,558)</t>
  </si>
  <si>
    <t>26</t>
  </si>
  <si>
    <t>592170001800</t>
  </si>
  <si>
    <t>Obrubník PREMAC parkový, lxšxv 1000x50x200 mm, sivá</t>
  </si>
  <si>
    <t>CS CENEKON 2018 01</t>
  </si>
  <si>
    <t>-699670517</t>
  </si>
  <si>
    <t>118,464*1,01 'Přepočítané koeficientom množstva</t>
  </si>
  <si>
    <t>27</t>
  </si>
  <si>
    <t>941941041</t>
  </si>
  <si>
    <t>Montáž lešenia ľahkého pracovného radového s podlahami šírky nad 1,00 do 1,20 m, výšky do 10 m</t>
  </si>
  <si>
    <t>1786307552</t>
  </si>
  <si>
    <t>2,60*(7,63+0,90-1,80)+10,25*(4,20-1,80)</t>
  </si>
  <si>
    <t>12,45*(3,43+0,90-1,80)</t>
  </si>
  <si>
    <t>2,50*(6,86+0,90-1,80)</t>
  </si>
  <si>
    <t>1,20*(2,36+0,90-1,80)</t>
  </si>
  <si>
    <t>2,20*(3,43+0,90-1,80)</t>
  </si>
  <si>
    <t>12,85*(7,63+0,90-1,80)</t>
  </si>
  <si>
    <t>34,90*(7,63+0,90-1,80)</t>
  </si>
  <si>
    <t>4,65*(3,43+0,90-1,80)</t>
  </si>
  <si>
    <t>32,85*(7,63+0,90-1,80)+2,05*(4,20-1,80)</t>
  </si>
  <si>
    <t>6,70*(3,43+0,90-1,80)</t>
  </si>
  <si>
    <t>28</t>
  </si>
  <si>
    <t>941941291</t>
  </si>
  <si>
    <t>Príplatok za prvý a každý ďalší i začatý mesiac použitia lešenia ľahkého pracovného radového s podlahami šírky nad 1,00 do 1,20 m, výšky do 10 m</t>
  </si>
  <si>
    <t>1609956032</t>
  </si>
  <si>
    <t>688,542*2 'Přepočítané koeficientom množstva</t>
  </si>
  <si>
    <t>29</t>
  </si>
  <si>
    <t>941941841</t>
  </si>
  <si>
    <t>Demontáž lešenia ľahkého pracovného radového s podlahami šírky nad 1,00 do 1,20 m, výšky do 10 m</t>
  </si>
  <si>
    <t>1199409569</t>
  </si>
  <si>
    <t>30</t>
  </si>
  <si>
    <t>953945102.1</t>
  </si>
  <si>
    <t>BAUMIT Soklový profil SL 20 (hliníkový)</t>
  </si>
  <si>
    <t>1945053806</t>
  </si>
  <si>
    <t>2,60+12,45-0,90+2,50+1,20+2,20</t>
  </si>
  <si>
    <t>12,85+2,50+1,20</t>
  </si>
  <si>
    <t>34,90+4,65</t>
  </si>
  <si>
    <t>32,85-3,45+6,70</t>
  </si>
  <si>
    <t>31</t>
  </si>
  <si>
    <t>953945111</t>
  </si>
  <si>
    <t>BAUMIT Rohová lišta hliníková</t>
  </si>
  <si>
    <t>606467557</t>
  </si>
  <si>
    <t>7,63+4,20</t>
  </si>
  <si>
    <t>3,43*3</t>
  </si>
  <si>
    <t>6,86</t>
  </si>
  <si>
    <t>2,36</t>
  </si>
  <si>
    <t>7,63*2</t>
  </si>
  <si>
    <t>33,50*2</t>
  </si>
  <si>
    <t>6,35*2</t>
  </si>
  <si>
    <t>32</t>
  </si>
  <si>
    <t>953995115</t>
  </si>
  <si>
    <t>BAUMIT Nadokenná lišta s odkvapovým nosom (PVC)</t>
  </si>
  <si>
    <t>-1473046949</t>
  </si>
  <si>
    <t>1,56</t>
  </si>
  <si>
    <t>0,9</t>
  </si>
  <si>
    <t>2,16</t>
  </si>
  <si>
    <t>0,56*4</t>
  </si>
  <si>
    <t>0,56*1</t>
  </si>
  <si>
    <t>0,57*2*2</t>
  </si>
  <si>
    <t>0,56*2*2</t>
  </si>
  <si>
    <t>1,76*14*2</t>
  </si>
  <si>
    <t>1,76*3*2</t>
  </si>
  <si>
    <t>1,70*2</t>
  </si>
  <si>
    <t>1,36*2</t>
  </si>
  <si>
    <t>3,45</t>
  </si>
  <si>
    <t>4,06</t>
  </si>
  <si>
    <t>0,56*14</t>
  </si>
  <si>
    <t>1,31*3</t>
  </si>
  <si>
    <t>33</t>
  </si>
  <si>
    <t>953995183</t>
  </si>
  <si>
    <t>BAUMIT Okenný a dverový dilatačný profil Basic (plastový)</t>
  </si>
  <si>
    <t>122777523</t>
  </si>
  <si>
    <t>(1,56+1,50*2)</t>
  </si>
  <si>
    <t>(0,9+2,20*2)</t>
  </si>
  <si>
    <t>(2,16+1,50*2)</t>
  </si>
  <si>
    <t>(0,56+1,20*2)*4</t>
  </si>
  <si>
    <t>(0,56+0,60*2)*1</t>
  </si>
  <si>
    <t>(0,57+1,20*2)*2*2</t>
  </si>
  <si>
    <t>(0,56+1,20*2)*2*2</t>
  </si>
  <si>
    <t>(1,76+1,80*2)*14*2</t>
  </si>
  <si>
    <t>(1,76+1,80*2)*3*2</t>
  </si>
  <si>
    <t>(1,70+1,80*2)*2</t>
  </si>
  <si>
    <t>(1,36+1,80*2)*2</t>
  </si>
  <si>
    <t>(3,45+2,15*2)</t>
  </si>
  <si>
    <t>(4,06+1,80*2)</t>
  </si>
  <si>
    <t>(0,56+0,60*2)*4</t>
  </si>
  <si>
    <t>(0,56+0,60*2)*14</t>
  </si>
  <si>
    <t>(1,31+0,60*2)*3</t>
  </si>
  <si>
    <t>34</t>
  </si>
  <si>
    <t>965042241</t>
  </si>
  <si>
    <t>Búranie podkladov pod dlažby, liatych dlažieb a mazanín,betón,liaty asfalt hr.nad 100 mm, plochy nad 4 m2 -2,20000t</t>
  </si>
  <si>
    <t>229982648</t>
  </si>
  <si>
    <t>"okapový chodník"</t>
  </si>
  <si>
    <t>(12,850+39,550+2,60+12,450+6,70+2,20+10,22+2,20+2,50+1,20+1,20+2,50+2,20+12,266)*0,80*0,15</t>
  </si>
  <si>
    <t>35</t>
  </si>
  <si>
    <t>979081111</t>
  </si>
  <si>
    <t>Odvoz sutiny a vybúraných hmôt na skládku do 1 km</t>
  </si>
  <si>
    <t>t</t>
  </si>
  <si>
    <t>CS Cenekon 2015 02</t>
  </si>
  <si>
    <t>1435465999</t>
  </si>
  <si>
    <t>36</t>
  </si>
  <si>
    <t>979081121</t>
  </si>
  <si>
    <t>Odvoz sutiny a vybúraných hmôt na skládku za každý ďalší 1 km</t>
  </si>
  <si>
    <t>-615804235</t>
  </si>
  <si>
    <t>30,032*15 'Přepočítané koeficientom množstva</t>
  </si>
  <si>
    <t>37</t>
  </si>
  <si>
    <t>979089012</t>
  </si>
  <si>
    <t>Poplatok za skladovanie - betón, tehly, dlaždice (17 01 ), ostatné</t>
  </si>
  <si>
    <t>-1098140338</t>
  </si>
  <si>
    <t>99</t>
  </si>
  <si>
    <t>Presun hmôt HSV</t>
  </si>
  <si>
    <t>38</t>
  </si>
  <si>
    <t>998011002</t>
  </si>
  <si>
    <t>Presun hmôt pre budovy (801, 803, 812), zvislá konštr. z tehál, tvárnic, z kovu výšky do 12 m</t>
  </si>
  <si>
    <t>1572902456</t>
  </si>
  <si>
    <t>PSV</t>
  </si>
  <si>
    <t>Práce a dodávky PSV</t>
  </si>
  <si>
    <t>711</t>
  </si>
  <si>
    <t>Izolácie proti vode a vlhkosti</t>
  </si>
  <si>
    <t>39</t>
  </si>
  <si>
    <t>711112001</t>
  </si>
  <si>
    <t>Zhotovenie  izolácie proti zemnej vlhkosti zvislá penetračným náterom za studena</t>
  </si>
  <si>
    <t>1856044122</t>
  </si>
  <si>
    <t>(8,729+1,30+8,291+2,6+4,65+12,35+6,6+2,2+10,32+2,2+10,26+2,2+2,44)*(1,55+0,6+0,4)</t>
  </si>
  <si>
    <t>40</t>
  </si>
  <si>
    <t>6285271360.1</t>
  </si>
  <si>
    <t>Penetračný náter, asfaltový lak a lepidlo, ICOPAL PRIMER CLASSIC/10 kg (penetračný náter klasický)</t>
  </si>
  <si>
    <t>kg</t>
  </si>
  <si>
    <t>-1923561372</t>
  </si>
  <si>
    <t>189,057*0,3 'Přepočítané koeficientom množstva</t>
  </si>
  <si>
    <t>41</t>
  </si>
  <si>
    <t>711132107</t>
  </si>
  <si>
    <t>Zhotovenie izolácie proti zemnej vlhkosti nopovou fóloiu položenou voľne na ploche zvislej</t>
  </si>
  <si>
    <t>-1130747867</t>
  </si>
  <si>
    <t>(3,0+3,558+2,30+12,270+12,830+34,840+2,601+4,65+6,738+2,0+1,0+5,69+8,68+2,20+8,24+2,30+3,558+3,0)*1,80</t>
  </si>
  <si>
    <t>42</t>
  </si>
  <si>
    <t>283230002700</t>
  </si>
  <si>
    <t>Nopová HDPE fólia FONDALINE 500, výška nopu 8 mm, proti zemnej vlhkosti s radónovou ochranou, pre spodnú stavbu, ONDULINE</t>
  </si>
  <si>
    <t>-1548690931</t>
  </si>
  <si>
    <t>215,019*1,15 'Přepočítané koeficientom množstva</t>
  </si>
  <si>
    <t>43</t>
  </si>
  <si>
    <t>711142559</t>
  </si>
  <si>
    <t>Zhotovenie  izolácie proti zemnej vlhkosti a tlakovej vode zvislá NAIP pritavením</t>
  </si>
  <si>
    <t>-753414934</t>
  </si>
  <si>
    <t>44</t>
  </si>
  <si>
    <t>628310001200</t>
  </si>
  <si>
    <t>Pás asfaltový FOALBIT AL S 40 pre spodné vrstvy hydroizolačných systémov (parotesná zábrana a protiradónová izolácia)</t>
  </si>
  <si>
    <t>-338892285</t>
  </si>
  <si>
    <t>189,057*1,2 'Přepočítané koeficientom množstva</t>
  </si>
  <si>
    <t>45</t>
  </si>
  <si>
    <t>998711102</t>
  </si>
  <si>
    <t>Presun hmôt pre izoláciu proti vode v objektoch výšky nad 6 do 12 m</t>
  </si>
  <si>
    <t>1322085504</t>
  </si>
  <si>
    <t>713</t>
  </si>
  <si>
    <t>Izolácie tepelné</t>
  </si>
  <si>
    <t>46</t>
  </si>
  <si>
    <t>713141131</t>
  </si>
  <si>
    <t>Montáž tepelnej izolácie striech plochých do 10° minerálnou vlnou, jednovrstvová prilep. za studena</t>
  </si>
  <si>
    <t>-1861684791</t>
  </si>
  <si>
    <t>1,22*5,11</t>
  </si>
  <si>
    <t>1,80*1,20</t>
  </si>
  <si>
    <t>47</t>
  </si>
  <si>
    <t>631440010800</t>
  </si>
  <si>
    <t>Doska ISOVER TF PROFI 20, 200x600x1000 mm z kamennej vlny, vhodná pre izoláciu vonkajších kontaktných zatepľovacích systémov</t>
  </si>
  <si>
    <t>-791267603</t>
  </si>
  <si>
    <t>8,394*1,02 'Přepočítané koeficientom množstva</t>
  </si>
  <si>
    <t>48</t>
  </si>
  <si>
    <t>998713102</t>
  </si>
  <si>
    <t>Presun hmôt pre izolácie tepelné v objektoch výšky nad 6 m do 12 m</t>
  </si>
  <si>
    <t>-789415710</t>
  </si>
  <si>
    <t>721</t>
  </si>
  <si>
    <t>Zdravotech. vnútorná kanalizácia</t>
  </si>
  <si>
    <t>49</t>
  </si>
  <si>
    <t>721172111</t>
  </si>
  <si>
    <t>Potrubie z PVC rúr odpadové dažďové D120</t>
  </si>
  <si>
    <t>1458402981</t>
  </si>
  <si>
    <t>(6,50+1,45)*2</t>
  </si>
  <si>
    <t>(6,28+1,45)*4</t>
  </si>
  <si>
    <t>(7,05+1,45)*2</t>
  </si>
  <si>
    <t>50</t>
  </si>
  <si>
    <t>998721102</t>
  </si>
  <si>
    <t>Presun hmôt pre vnútornú kanalizáciu v objektoch výšky nad 6 do 12 m</t>
  </si>
  <si>
    <t>2135232984</t>
  </si>
  <si>
    <t>764</t>
  </si>
  <si>
    <t>Konštrukcie klampiarske</t>
  </si>
  <si>
    <t>51</t>
  </si>
  <si>
    <t>764311822</t>
  </si>
  <si>
    <t>Demontáž krytiny hladkej strešnej z tabúľ 2000 x 1000 mm, so sklonom do 30st.,  -0,00732t</t>
  </si>
  <si>
    <t>1204839743</t>
  </si>
  <si>
    <t>52</t>
  </si>
  <si>
    <t>764313266</t>
  </si>
  <si>
    <t>Krytiny hladké z pozinkovaného farbeného PZf plechu, zo šablón veľ. do 0,5 m2, hr. plechu 0,8 mm, sklon do 30°</t>
  </si>
  <si>
    <t>-61235629</t>
  </si>
  <si>
    <t>53</t>
  </si>
  <si>
    <t>764421550</t>
  </si>
  <si>
    <t>Oplechovanie odkvapov z poplastovaného plechu, r.š. 400 mm</t>
  </si>
  <si>
    <t>-1356782485</t>
  </si>
  <si>
    <t>11,69+2,30+10,42+2,30+11,69</t>
  </si>
  <si>
    <t>11,45</t>
  </si>
  <si>
    <t>54</t>
  </si>
  <si>
    <t>764323830</t>
  </si>
  <si>
    <t>Demontáž odkvapov na strechách s lepenkovou krytinou rš 330 mm,  -0,00320t</t>
  </si>
  <si>
    <t>343883476</t>
  </si>
  <si>
    <t>55</t>
  </si>
  <si>
    <t>764410550</t>
  </si>
  <si>
    <t>Oplechovanie parapetov z poplastovaného plechu, vrátane rohov r.š. 400 mm</t>
  </si>
  <si>
    <t>-765179997</t>
  </si>
  <si>
    <t>56</t>
  </si>
  <si>
    <t>764410560</t>
  </si>
  <si>
    <t>Oplechovanie parapetov z poplastovaného plechu, vrátane rohov r.š. 500 mm</t>
  </si>
  <si>
    <t>-1281222437</t>
  </si>
  <si>
    <t>0,56</t>
  </si>
  <si>
    <t>57</t>
  </si>
  <si>
    <t>764410850</t>
  </si>
  <si>
    <t>Demontáž oplechovania parapetov rš od 100 do 330 mm,  -0,00135t</t>
  </si>
  <si>
    <t>-1052457955</t>
  </si>
  <si>
    <t>"Suterén"</t>
  </si>
  <si>
    <t>Medzisúčet suterén</t>
  </si>
  <si>
    <t>58</t>
  </si>
  <si>
    <t>764421560</t>
  </si>
  <si>
    <t>Oplechovanie ríms, balkónov, terás z poplastovaného plechu, r.š. 500 mm</t>
  </si>
  <si>
    <t>30891108</t>
  </si>
  <si>
    <t>33,50</t>
  </si>
  <si>
    <t>59</t>
  </si>
  <si>
    <t>764421850</t>
  </si>
  <si>
    <t>Demontáž oplechovania ríms rš od 250 do 330 mm,  -0,00175t</t>
  </si>
  <si>
    <t>1370880471</t>
  </si>
  <si>
    <t>60</t>
  </si>
  <si>
    <t>764430540</t>
  </si>
  <si>
    <t>Oplechovanie muriva a atík z poplastovaného plechu, vrátane rohov r.š. 600 mm</t>
  </si>
  <si>
    <t>1320215407</t>
  </si>
  <si>
    <t>(12,910+33,80+12,910)</t>
  </si>
  <si>
    <t>(2,12+6,23+4,65)</t>
  </si>
  <si>
    <t>61</t>
  </si>
  <si>
    <t>764430840</t>
  </si>
  <si>
    <t>Demontáž oplechovania múrov a nadmuroviek rš od 330 do 500 mm,  -0,00230t</t>
  </si>
  <si>
    <t>-39980961</t>
  </si>
  <si>
    <t>62</t>
  </si>
  <si>
    <t>764454803</t>
  </si>
  <si>
    <t>Demontáž odpadových rúr kruhových, s priemerom 150 mm,  -0,00356t</t>
  </si>
  <si>
    <t>-643668523</t>
  </si>
  <si>
    <t>63</t>
  </si>
  <si>
    <t>998764102</t>
  </si>
  <si>
    <t>Presun hmôt pre konštrukcie klampiarske v objektoch výšky nad 6 do 12 m</t>
  </si>
  <si>
    <t>-1660613635</t>
  </si>
  <si>
    <t>Práce a dodávky M</t>
  </si>
  <si>
    <t>21-M</t>
  </si>
  <si>
    <t>Elektromontáže</t>
  </si>
  <si>
    <t>64</t>
  </si>
  <si>
    <t>210220001</t>
  </si>
  <si>
    <t>Uzemňovacie vedenie na povrchu FeZn drôt zvodový Ø 8-10</t>
  </si>
  <si>
    <t>-1762170838</t>
  </si>
  <si>
    <t>1,50*3</t>
  </si>
  <si>
    <t>65</t>
  </si>
  <si>
    <t>354410054810</t>
  </si>
  <si>
    <t>Drôt bleskozvodový FeZn, d 10 mm, PVC</t>
  </si>
  <si>
    <t>128</t>
  </si>
  <si>
    <t>966522138</t>
  </si>
  <si>
    <t>66</t>
  </si>
  <si>
    <t>210220241</t>
  </si>
  <si>
    <t>Svorka FeZn krížová SK a diagonálna krížová DKS</t>
  </si>
  <si>
    <t>1575952648</t>
  </si>
  <si>
    <t>67</t>
  </si>
  <si>
    <t>354410002500</t>
  </si>
  <si>
    <t>Svorka FeZn krížová označenie SK</t>
  </si>
  <si>
    <t>-41376876</t>
  </si>
  <si>
    <t>68</t>
  </si>
  <si>
    <t>210220246</t>
  </si>
  <si>
    <t>Svorka FeZn na odkvapový žľab SO</t>
  </si>
  <si>
    <t>1489570116</t>
  </si>
  <si>
    <t>69</t>
  </si>
  <si>
    <t>354410004200</t>
  </si>
  <si>
    <t>Svorka FeZn odkvapová označenie SO</t>
  </si>
  <si>
    <t>1796109482</t>
  </si>
  <si>
    <t>70</t>
  </si>
  <si>
    <t>210220250</t>
  </si>
  <si>
    <t>Svorka FeZn univerzálna SU, SU A-B</t>
  </si>
  <si>
    <t>-1523488643</t>
  </si>
  <si>
    <t>7*4</t>
  </si>
  <si>
    <t>71</t>
  </si>
  <si>
    <t>354410005800</t>
  </si>
  <si>
    <t>Svorka FeZn univerzálna označenie SU</t>
  </si>
  <si>
    <t>-1397802697</t>
  </si>
  <si>
    <t>72</t>
  </si>
  <si>
    <t>210220309</t>
  </si>
  <si>
    <t>Svorka k zachytavacej tyči FeZn SJ 02m OB a SR 03 OB</t>
  </si>
  <si>
    <t>1565315620</t>
  </si>
  <si>
    <t>(8,5/0,5)*6</t>
  </si>
  <si>
    <t>(4,5/0,5)*2</t>
  </si>
  <si>
    <t>73</t>
  </si>
  <si>
    <t>354410068700</t>
  </si>
  <si>
    <t>Držiak FeZn k zachytávacej tyči k OB ocelový žiarovo zinkovaný označenie SJ 02m OB D=25 mm</t>
  </si>
  <si>
    <t>-751106349</t>
  </si>
  <si>
    <t>74</t>
  </si>
  <si>
    <t>210220800</t>
  </si>
  <si>
    <t>Uzemňovacie vedenie na povrchu  AlMgSi  drôt zvodový Ø 8-10</t>
  </si>
  <si>
    <t>1593820868</t>
  </si>
  <si>
    <t>(4,5+2,0-0,6)*2</t>
  </si>
  <si>
    <t>(8,5+1,0-0,6)*6</t>
  </si>
  <si>
    <t>75</t>
  </si>
  <si>
    <t>354410064400</t>
  </si>
  <si>
    <t>Drôt bleskozvodový izolovaný zliatina AlMgSi označenie O 8 Al PVC</t>
  </si>
  <si>
    <t>-438191403</t>
  </si>
  <si>
    <t>65,2*0,135 'Přepočítané koeficientom množstva</t>
  </si>
  <si>
    <t>76</t>
  </si>
  <si>
    <t>210964971</t>
  </si>
  <si>
    <t>Demontáž - uzemňovacie vedenie na povrchu nerez  d 8-10 mm   -0,00081 t</t>
  </si>
  <si>
    <t>46881771</t>
  </si>
  <si>
    <t>10,0*1</t>
  </si>
  <si>
    <t>77</t>
  </si>
  <si>
    <t>998921203</t>
  </si>
  <si>
    <t>Presun hmôt pre montáž silnoprúdových rozvodov a zariadení v stavbe (objekte) výšky nad 7 do 24 m</t>
  </si>
  <si>
    <t>%</t>
  </si>
  <si>
    <t>-1267214293</t>
  </si>
  <si>
    <t>22-M</t>
  </si>
  <si>
    <t>Montáže oznamovacích a zabezpečovacích zariadení</t>
  </si>
  <si>
    <t>78</t>
  </si>
  <si>
    <t>210220247</t>
  </si>
  <si>
    <t>Svorka FeZn skúšobná SZ</t>
  </si>
  <si>
    <t>-312216080</t>
  </si>
  <si>
    <t>79</t>
  </si>
  <si>
    <t>354410004300</t>
  </si>
  <si>
    <t>Svorka FeZn skúšobná označenie SZ</t>
  </si>
  <si>
    <t>1128116789</t>
  </si>
  <si>
    <t>80</t>
  </si>
  <si>
    <t>210960411</t>
  </si>
  <si>
    <t>Demontáž - krabica kruhová do dutých stien odbočná s viečkom, svorkovnicou vrátane odpojenia   -0,00017 t</t>
  </si>
  <si>
    <t>691863642</t>
  </si>
  <si>
    <t>81</t>
  </si>
  <si>
    <t>210964955</t>
  </si>
  <si>
    <t>Demontáž - svorka ECu 57F25 skúšobná SZ   -0,00012 t</t>
  </si>
  <si>
    <t>65294720</t>
  </si>
  <si>
    <t>82</t>
  </si>
  <si>
    <t>220111781</t>
  </si>
  <si>
    <t>Montáž uzemňovacej dosky FeZn 2000x250x3 vrátane pripojenia</t>
  </si>
  <si>
    <t>333351831</t>
  </si>
  <si>
    <t>83</t>
  </si>
  <si>
    <t>354410055400</t>
  </si>
  <si>
    <t>Doska uzemňovacia FeZn s príložkami označenie ZD 02</t>
  </si>
  <si>
    <t>1307833898</t>
  </si>
  <si>
    <t>84</t>
  </si>
  <si>
    <t>220260007</t>
  </si>
  <si>
    <t>Krabica KO 125 pod omietku, upevnenie do pripraveného lôžka,zhot.otvorov,bez svoriek a zapojenia</t>
  </si>
  <si>
    <t>-1094377354</t>
  </si>
  <si>
    <t>85</t>
  </si>
  <si>
    <t>345410000500</t>
  </si>
  <si>
    <t>Krabica odbočná z PVC s viečkom pod omietku KO 125, šxvxh 132x132x72 mm, KOPOS</t>
  </si>
  <si>
    <t>2034587156</t>
  </si>
  <si>
    <t>86</t>
  </si>
  <si>
    <t>998922203</t>
  </si>
  <si>
    <t>Presun hmôt pre montáž slaboprúdových rozvodov a zariadení v stavbe (objekte) výšky nad 7 do 24 m</t>
  </si>
  <si>
    <t>181658724</t>
  </si>
  <si>
    <t>95-M</t>
  </si>
  <si>
    <t>Revízie</t>
  </si>
  <si>
    <t>87</t>
  </si>
  <si>
    <t>950105001</t>
  </si>
  <si>
    <t>Zistenie stavu zariadenia ochrany pred úderom blesku</t>
  </si>
  <si>
    <t>zvod</t>
  </si>
  <si>
    <t>-517738001</t>
  </si>
  <si>
    <t>88</t>
  </si>
  <si>
    <t>950105040</t>
  </si>
  <si>
    <t>Kontrola skrutiek, podpier, držiakov a svoriek bleskozvodu</t>
  </si>
  <si>
    <t>-1178836996</t>
  </si>
  <si>
    <t>8+9+28+120+8+3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</si>
</sst>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45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0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3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 applyProtection="1">
      <alignment horizontal="center" vertical="center" wrapText="1"/>
      <protection locked="0"/>
    </xf>
    <xf numFmtId="0" fontId="23" fillId="5" borderId="18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167" fontId="25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167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167" fontId="23" fillId="3" borderId="22" xfId="0" applyNumberFormat="1" applyFont="1" applyFill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167" fontId="35" fillId="3" borderId="22" xfId="0" applyNumberFormat="1" applyFont="1" applyFill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3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8" xfId="0" applyFont="1" applyFill="1" applyBorder="1" applyAlignment="1">
      <alignment horizontal="lef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opLeftCell="A79" workbookViewId="0">
      <selection activeCell="AI19" sqref="AI19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ht="36.950000000000003" customHeight="1">
      <c r="AR2" s="220" t="s">
        <v>5</v>
      </c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S2" s="17" t="s">
        <v>6</v>
      </c>
      <c r="BT2" s="17" t="s">
        <v>7</v>
      </c>
    </row>
    <row r="3" spans="1:74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pans="1:74" ht="24.95" customHeight="1">
      <c r="B4" s="20"/>
      <c r="D4" s="21" t="s">
        <v>8</v>
      </c>
      <c r="AR4" s="20"/>
      <c r="AS4" s="22" t="s">
        <v>9</v>
      </c>
      <c r="BE4" s="23" t="s">
        <v>10</v>
      </c>
      <c r="BS4" s="17" t="s">
        <v>6</v>
      </c>
    </row>
    <row r="5" spans="1:74" ht="12" customHeight="1">
      <c r="B5" s="20"/>
      <c r="D5" s="24" t="s">
        <v>11</v>
      </c>
      <c r="K5" s="231" t="s">
        <v>12</v>
      </c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R5" s="20"/>
      <c r="BE5" s="238" t="s">
        <v>13</v>
      </c>
      <c r="BS5" s="17" t="s">
        <v>6</v>
      </c>
    </row>
    <row r="6" spans="1:74" ht="36.950000000000003" customHeight="1">
      <c r="B6" s="20"/>
      <c r="D6" s="26" t="s">
        <v>14</v>
      </c>
      <c r="K6" s="232" t="s">
        <v>15</v>
      </c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R6" s="20"/>
      <c r="BE6" s="239"/>
      <c r="BS6" s="17" t="s">
        <v>6</v>
      </c>
    </row>
    <row r="7" spans="1:74" ht="12" customHeight="1">
      <c r="B7" s="20"/>
      <c r="D7" s="27" t="s">
        <v>16</v>
      </c>
      <c r="K7" s="25" t="s">
        <v>1</v>
      </c>
      <c r="AK7" s="27" t="s">
        <v>17</v>
      </c>
      <c r="AN7" s="25" t="s">
        <v>1</v>
      </c>
      <c r="AR7" s="20"/>
      <c r="BE7" s="239"/>
      <c r="BS7" s="17" t="s">
        <v>6</v>
      </c>
    </row>
    <row r="8" spans="1:74" ht="12" customHeight="1">
      <c r="B8" s="20"/>
      <c r="D8" s="27" t="s">
        <v>18</v>
      </c>
      <c r="K8" s="25" t="s">
        <v>19</v>
      </c>
      <c r="AK8" s="27" t="s">
        <v>20</v>
      </c>
      <c r="AN8" s="28"/>
      <c r="AR8" s="20"/>
      <c r="BE8" s="239"/>
      <c r="BS8" s="17" t="s">
        <v>6</v>
      </c>
    </row>
    <row r="9" spans="1:74" ht="14.45" customHeight="1">
      <c r="B9" s="20"/>
      <c r="AR9" s="20"/>
      <c r="BE9" s="239"/>
      <c r="BS9" s="17" t="s">
        <v>6</v>
      </c>
    </row>
    <row r="10" spans="1:74" ht="12" customHeight="1">
      <c r="B10" s="20"/>
      <c r="D10" s="27" t="s">
        <v>21</v>
      </c>
      <c r="AK10" s="27" t="s">
        <v>22</v>
      </c>
      <c r="AN10" s="25" t="s">
        <v>1</v>
      </c>
      <c r="AR10" s="20"/>
      <c r="BE10" s="239"/>
      <c r="BS10" s="17" t="s">
        <v>6</v>
      </c>
    </row>
    <row r="11" spans="1:74" ht="18.399999999999999" customHeight="1">
      <c r="B11" s="20"/>
      <c r="E11" s="25" t="s">
        <v>23</v>
      </c>
      <c r="AK11" s="27" t="s">
        <v>24</v>
      </c>
      <c r="AN11" s="25" t="s">
        <v>1</v>
      </c>
      <c r="AR11" s="20"/>
      <c r="BE11" s="239"/>
      <c r="BS11" s="17" t="s">
        <v>6</v>
      </c>
    </row>
    <row r="12" spans="1:74" ht="6.95" customHeight="1">
      <c r="B12" s="20"/>
      <c r="AR12" s="20"/>
      <c r="BE12" s="239"/>
      <c r="BS12" s="17" t="s">
        <v>6</v>
      </c>
    </row>
    <row r="13" spans="1:74" ht="12" customHeight="1">
      <c r="B13" s="20"/>
      <c r="D13" s="27" t="s">
        <v>25</v>
      </c>
      <c r="AK13" s="27" t="s">
        <v>22</v>
      </c>
      <c r="AN13" s="29" t="s">
        <v>26</v>
      </c>
      <c r="AR13" s="20"/>
      <c r="BE13" s="239"/>
      <c r="BS13" s="17" t="s">
        <v>6</v>
      </c>
    </row>
    <row r="14" spans="1:74" ht="12.75">
      <c r="B14" s="20"/>
      <c r="E14" s="233" t="s">
        <v>26</v>
      </c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7" t="s">
        <v>24</v>
      </c>
      <c r="AN14" s="29" t="s">
        <v>26</v>
      </c>
      <c r="AR14" s="20"/>
      <c r="BE14" s="239"/>
      <c r="BS14" s="17" t="s">
        <v>6</v>
      </c>
    </row>
    <row r="15" spans="1:74" ht="6.95" customHeight="1">
      <c r="B15" s="20"/>
      <c r="AR15" s="20"/>
      <c r="BE15" s="239"/>
      <c r="BS15" s="17" t="s">
        <v>3</v>
      </c>
    </row>
    <row r="16" spans="1:74" ht="12" customHeight="1">
      <c r="B16" s="20"/>
      <c r="D16" s="27" t="s">
        <v>27</v>
      </c>
      <c r="AK16" s="27" t="s">
        <v>22</v>
      </c>
      <c r="AN16" s="25" t="s">
        <v>1</v>
      </c>
      <c r="AR16" s="20"/>
      <c r="BE16" s="239"/>
      <c r="BS16" s="17" t="s">
        <v>3</v>
      </c>
    </row>
    <row r="17" spans="2:71" ht="18.399999999999999" customHeight="1">
      <c r="B17" s="20"/>
      <c r="E17" s="25" t="s">
        <v>23</v>
      </c>
      <c r="AK17" s="27" t="s">
        <v>24</v>
      </c>
      <c r="AN17" s="25" t="s">
        <v>1</v>
      </c>
      <c r="AR17" s="20"/>
      <c r="BE17" s="239"/>
      <c r="BS17" s="17" t="s">
        <v>28</v>
      </c>
    </row>
    <row r="18" spans="2:71" ht="6.95" customHeight="1">
      <c r="B18" s="20"/>
      <c r="AR18" s="20"/>
      <c r="BE18" s="239"/>
      <c r="BS18" s="17" t="s">
        <v>29</v>
      </c>
    </row>
    <row r="19" spans="2:71" ht="12" customHeight="1">
      <c r="B19" s="20"/>
      <c r="D19" s="27" t="s">
        <v>30</v>
      </c>
      <c r="AK19" s="27" t="s">
        <v>22</v>
      </c>
      <c r="AN19" s="25" t="s">
        <v>1</v>
      </c>
      <c r="AR19" s="20"/>
      <c r="BE19" s="239"/>
      <c r="BS19" s="17" t="s">
        <v>29</v>
      </c>
    </row>
    <row r="20" spans="2:71" ht="18.399999999999999" customHeight="1">
      <c r="B20" s="20"/>
      <c r="E20" s="25" t="s">
        <v>23</v>
      </c>
      <c r="AK20" s="27" t="s">
        <v>24</v>
      </c>
      <c r="AN20" s="25" t="s">
        <v>1</v>
      </c>
      <c r="AR20" s="20"/>
      <c r="BE20" s="239"/>
      <c r="BS20" s="17" t="s">
        <v>28</v>
      </c>
    </row>
    <row r="21" spans="2:71" ht="6.95" customHeight="1">
      <c r="B21" s="20"/>
      <c r="AR21" s="20"/>
      <c r="BE21" s="239"/>
    </row>
    <row r="22" spans="2:71" ht="12" customHeight="1">
      <c r="B22" s="20"/>
      <c r="D22" s="27" t="s">
        <v>31</v>
      </c>
      <c r="AR22" s="20"/>
      <c r="BE22" s="239"/>
    </row>
    <row r="23" spans="2:71" ht="16.5" customHeight="1">
      <c r="B23" s="20"/>
      <c r="E23" s="235" t="s">
        <v>1</v>
      </c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R23" s="20"/>
      <c r="BE23" s="239"/>
    </row>
    <row r="24" spans="2:71" ht="6.95" customHeight="1">
      <c r="B24" s="20"/>
      <c r="AR24" s="20"/>
      <c r="BE24" s="239"/>
    </row>
    <row r="25" spans="2:7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39"/>
    </row>
    <row r="26" spans="2:71" s="1" customFormat="1" ht="25.9" customHeight="1">
      <c r="B26" s="32"/>
      <c r="D26" s="33" t="s">
        <v>32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41">
        <f>ROUND(AG94,2)</f>
        <v>0</v>
      </c>
      <c r="AL26" s="242"/>
      <c r="AM26" s="242"/>
      <c r="AN26" s="242"/>
      <c r="AO26" s="242"/>
      <c r="AR26" s="32"/>
      <c r="BE26" s="239"/>
    </row>
    <row r="27" spans="2:71" s="1" customFormat="1" ht="6.95" customHeight="1">
      <c r="B27" s="32"/>
      <c r="AR27" s="32"/>
      <c r="BE27" s="239"/>
    </row>
    <row r="28" spans="2:71" s="1" customFormat="1" ht="12.75">
      <c r="B28" s="32"/>
      <c r="L28" s="236" t="s">
        <v>33</v>
      </c>
      <c r="M28" s="236"/>
      <c r="N28" s="236"/>
      <c r="O28" s="236"/>
      <c r="P28" s="236"/>
      <c r="W28" s="236" t="s">
        <v>34</v>
      </c>
      <c r="X28" s="236"/>
      <c r="Y28" s="236"/>
      <c r="Z28" s="236"/>
      <c r="AA28" s="236"/>
      <c r="AB28" s="236"/>
      <c r="AC28" s="236"/>
      <c r="AD28" s="236"/>
      <c r="AE28" s="236"/>
      <c r="AK28" s="236" t="s">
        <v>35</v>
      </c>
      <c r="AL28" s="236"/>
      <c r="AM28" s="236"/>
      <c r="AN28" s="236"/>
      <c r="AO28" s="236"/>
      <c r="AR28" s="32"/>
      <c r="BE28" s="239"/>
    </row>
    <row r="29" spans="2:71" s="2" customFormat="1" ht="14.45" customHeight="1">
      <c r="B29" s="36"/>
      <c r="D29" s="27" t="s">
        <v>36</v>
      </c>
      <c r="F29" s="27" t="s">
        <v>37</v>
      </c>
      <c r="L29" s="204">
        <v>0.2</v>
      </c>
      <c r="M29" s="205"/>
      <c r="N29" s="205"/>
      <c r="O29" s="205"/>
      <c r="P29" s="205"/>
      <c r="W29" s="237">
        <f>ROUND(AZ94, 2)</f>
        <v>0</v>
      </c>
      <c r="X29" s="205"/>
      <c r="Y29" s="205"/>
      <c r="Z29" s="205"/>
      <c r="AA29" s="205"/>
      <c r="AB29" s="205"/>
      <c r="AC29" s="205"/>
      <c r="AD29" s="205"/>
      <c r="AE29" s="205"/>
      <c r="AK29" s="237">
        <f>ROUND(AV94, 2)</f>
        <v>0</v>
      </c>
      <c r="AL29" s="205"/>
      <c r="AM29" s="205"/>
      <c r="AN29" s="205"/>
      <c r="AO29" s="205"/>
      <c r="AR29" s="36"/>
      <c r="BE29" s="240"/>
    </row>
    <row r="30" spans="2:71" s="2" customFormat="1" ht="14.45" customHeight="1">
      <c r="B30" s="36"/>
      <c r="F30" s="27" t="s">
        <v>38</v>
      </c>
      <c r="L30" s="204">
        <v>0.2</v>
      </c>
      <c r="M30" s="205"/>
      <c r="N30" s="205"/>
      <c r="O30" s="205"/>
      <c r="P30" s="205"/>
      <c r="W30" s="237">
        <f>ROUND(BA94, 2)</f>
        <v>0</v>
      </c>
      <c r="X30" s="205"/>
      <c r="Y30" s="205"/>
      <c r="Z30" s="205"/>
      <c r="AA30" s="205"/>
      <c r="AB30" s="205"/>
      <c r="AC30" s="205"/>
      <c r="AD30" s="205"/>
      <c r="AE30" s="205"/>
      <c r="AK30" s="237">
        <f>ROUND(AW94, 2)</f>
        <v>0</v>
      </c>
      <c r="AL30" s="205"/>
      <c r="AM30" s="205"/>
      <c r="AN30" s="205"/>
      <c r="AO30" s="205"/>
      <c r="AR30" s="36"/>
      <c r="BE30" s="240"/>
    </row>
    <row r="31" spans="2:71" s="2" customFormat="1" ht="14.45" hidden="1" customHeight="1">
      <c r="B31" s="36"/>
      <c r="F31" s="27" t="s">
        <v>39</v>
      </c>
      <c r="L31" s="204">
        <v>0.2</v>
      </c>
      <c r="M31" s="205"/>
      <c r="N31" s="205"/>
      <c r="O31" s="205"/>
      <c r="P31" s="205"/>
      <c r="W31" s="237">
        <f>ROUND(BB94, 2)</f>
        <v>0</v>
      </c>
      <c r="X31" s="205"/>
      <c r="Y31" s="205"/>
      <c r="Z31" s="205"/>
      <c r="AA31" s="205"/>
      <c r="AB31" s="205"/>
      <c r="AC31" s="205"/>
      <c r="AD31" s="205"/>
      <c r="AE31" s="205"/>
      <c r="AK31" s="237">
        <v>0</v>
      </c>
      <c r="AL31" s="205"/>
      <c r="AM31" s="205"/>
      <c r="AN31" s="205"/>
      <c r="AO31" s="205"/>
      <c r="AR31" s="36"/>
      <c r="BE31" s="240"/>
    </row>
    <row r="32" spans="2:71" s="2" customFormat="1" ht="14.45" hidden="1" customHeight="1">
      <c r="B32" s="36"/>
      <c r="F32" s="27" t="s">
        <v>40</v>
      </c>
      <c r="L32" s="204">
        <v>0.2</v>
      </c>
      <c r="M32" s="205"/>
      <c r="N32" s="205"/>
      <c r="O32" s="205"/>
      <c r="P32" s="205"/>
      <c r="W32" s="237">
        <f>ROUND(BC94, 2)</f>
        <v>0</v>
      </c>
      <c r="X32" s="205"/>
      <c r="Y32" s="205"/>
      <c r="Z32" s="205"/>
      <c r="AA32" s="205"/>
      <c r="AB32" s="205"/>
      <c r="AC32" s="205"/>
      <c r="AD32" s="205"/>
      <c r="AE32" s="205"/>
      <c r="AK32" s="237">
        <v>0</v>
      </c>
      <c r="AL32" s="205"/>
      <c r="AM32" s="205"/>
      <c r="AN32" s="205"/>
      <c r="AO32" s="205"/>
      <c r="AR32" s="36"/>
      <c r="BE32" s="240"/>
    </row>
    <row r="33" spans="2:57" s="2" customFormat="1" ht="14.45" hidden="1" customHeight="1">
      <c r="B33" s="36"/>
      <c r="F33" s="27" t="s">
        <v>41</v>
      </c>
      <c r="L33" s="204">
        <v>0</v>
      </c>
      <c r="M33" s="205"/>
      <c r="N33" s="205"/>
      <c r="O33" s="205"/>
      <c r="P33" s="205"/>
      <c r="W33" s="237">
        <f>ROUND(BD94, 2)</f>
        <v>0</v>
      </c>
      <c r="X33" s="205"/>
      <c r="Y33" s="205"/>
      <c r="Z33" s="205"/>
      <c r="AA33" s="205"/>
      <c r="AB33" s="205"/>
      <c r="AC33" s="205"/>
      <c r="AD33" s="205"/>
      <c r="AE33" s="205"/>
      <c r="AK33" s="237">
        <v>0</v>
      </c>
      <c r="AL33" s="205"/>
      <c r="AM33" s="205"/>
      <c r="AN33" s="205"/>
      <c r="AO33" s="205"/>
      <c r="AR33" s="36"/>
      <c r="BE33" s="240"/>
    </row>
    <row r="34" spans="2:57" s="1" customFormat="1" ht="6.95" customHeight="1">
      <c r="B34" s="32"/>
      <c r="AR34" s="32"/>
      <c r="BE34" s="239"/>
    </row>
    <row r="35" spans="2:57" s="1" customFormat="1" ht="25.9" customHeight="1">
      <c r="B35" s="32"/>
      <c r="C35" s="37"/>
      <c r="D35" s="38" t="s">
        <v>42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43</v>
      </c>
      <c r="U35" s="39"/>
      <c r="V35" s="39"/>
      <c r="W35" s="39"/>
      <c r="X35" s="216" t="s">
        <v>44</v>
      </c>
      <c r="Y35" s="217"/>
      <c r="Z35" s="217"/>
      <c r="AA35" s="217"/>
      <c r="AB35" s="217"/>
      <c r="AC35" s="39"/>
      <c r="AD35" s="39"/>
      <c r="AE35" s="39"/>
      <c r="AF35" s="39"/>
      <c r="AG35" s="39"/>
      <c r="AH35" s="39"/>
      <c r="AI35" s="39"/>
      <c r="AJ35" s="39"/>
      <c r="AK35" s="218">
        <f>SUM(AK26:AK33)</f>
        <v>0</v>
      </c>
      <c r="AL35" s="217"/>
      <c r="AM35" s="217"/>
      <c r="AN35" s="217"/>
      <c r="AO35" s="219"/>
      <c r="AP35" s="37"/>
      <c r="AQ35" s="37"/>
      <c r="AR35" s="32"/>
    </row>
    <row r="36" spans="2:57" s="1" customFormat="1" ht="6.95" customHeight="1">
      <c r="B36" s="32"/>
      <c r="AR36" s="32"/>
    </row>
    <row r="37" spans="2:57" s="1" customFormat="1" ht="14.45" customHeight="1">
      <c r="B37" s="32"/>
      <c r="AR37" s="32"/>
    </row>
    <row r="38" spans="2:57" ht="14.45" customHeight="1">
      <c r="B38" s="20"/>
      <c r="AR38" s="20"/>
    </row>
    <row r="39" spans="2:57" ht="14.45" customHeight="1">
      <c r="B39" s="20"/>
      <c r="AR39" s="20"/>
    </row>
    <row r="40" spans="2:57" ht="14.45" customHeight="1">
      <c r="B40" s="20"/>
      <c r="AR40" s="20"/>
    </row>
    <row r="41" spans="2:57" ht="14.45" customHeight="1">
      <c r="B41" s="20"/>
      <c r="AR41" s="20"/>
    </row>
    <row r="42" spans="2:57" ht="14.45" customHeight="1">
      <c r="B42" s="20"/>
      <c r="AR42" s="20"/>
    </row>
    <row r="43" spans="2:57" ht="14.45" customHeight="1">
      <c r="B43" s="20"/>
      <c r="AR43" s="20"/>
    </row>
    <row r="44" spans="2:57" ht="14.45" customHeight="1">
      <c r="B44" s="20"/>
      <c r="AR44" s="20"/>
    </row>
    <row r="45" spans="2:57" ht="14.45" customHeight="1">
      <c r="B45" s="20"/>
      <c r="AR45" s="20"/>
    </row>
    <row r="46" spans="2:57" ht="14.45" customHeight="1">
      <c r="B46" s="20"/>
      <c r="AR46" s="20"/>
    </row>
    <row r="47" spans="2:57" ht="14.45" customHeight="1">
      <c r="B47" s="20"/>
      <c r="AR47" s="20"/>
    </row>
    <row r="48" spans="2:57" ht="14.45" customHeight="1">
      <c r="B48" s="20"/>
      <c r="AR48" s="20"/>
    </row>
    <row r="49" spans="2:44" s="1" customFormat="1" ht="14.45" customHeight="1">
      <c r="B49" s="32"/>
      <c r="D49" s="41" t="s">
        <v>45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46</v>
      </c>
      <c r="AI49" s="42"/>
      <c r="AJ49" s="42"/>
      <c r="AK49" s="42"/>
      <c r="AL49" s="42"/>
      <c r="AM49" s="42"/>
      <c r="AN49" s="42"/>
      <c r="AO49" s="42"/>
      <c r="AR49" s="32"/>
    </row>
    <row r="50" spans="2:44">
      <c r="B50" s="20"/>
      <c r="AR50" s="20"/>
    </row>
    <row r="51" spans="2:44">
      <c r="B51" s="20"/>
      <c r="AR51" s="20"/>
    </row>
    <row r="52" spans="2:44">
      <c r="B52" s="20"/>
      <c r="AR52" s="20"/>
    </row>
    <row r="53" spans="2:44">
      <c r="B53" s="20"/>
      <c r="AR53" s="20"/>
    </row>
    <row r="54" spans="2:44">
      <c r="B54" s="20"/>
      <c r="AR54" s="20"/>
    </row>
    <row r="55" spans="2:44">
      <c r="B55" s="20"/>
      <c r="AR55" s="20"/>
    </row>
    <row r="56" spans="2:44">
      <c r="B56" s="20"/>
      <c r="AR56" s="20"/>
    </row>
    <row r="57" spans="2:44">
      <c r="B57" s="20"/>
      <c r="AR57" s="20"/>
    </row>
    <row r="58" spans="2:44">
      <c r="B58" s="20"/>
      <c r="AR58" s="20"/>
    </row>
    <row r="59" spans="2:44">
      <c r="B59" s="20"/>
      <c r="AR59" s="20"/>
    </row>
    <row r="60" spans="2:44" s="1" customFormat="1" ht="12.75">
      <c r="B60" s="32"/>
      <c r="D60" s="43" t="s">
        <v>47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3" t="s">
        <v>48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3" t="s">
        <v>47</v>
      </c>
      <c r="AI60" s="34"/>
      <c r="AJ60" s="34"/>
      <c r="AK60" s="34"/>
      <c r="AL60" s="34"/>
      <c r="AM60" s="43" t="s">
        <v>48</v>
      </c>
      <c r="AN60" s="34"/>
      <c r="AO60" s="34"/>
      <c r="AR60" s="32"/>
    </row>
    <row r="61" spans="2:44">
      <c r="B61" s="20"/>
      <c r="AR61" s="20"/>
    </row>
    <row r="62" spans="2:44">
      <c r="B62" s="20"/>
      <c r="AR62" s="20"/>
    </row>
    <row r="63" spans="2:44">
      <c r="B63" s="20"/>
      <c r="AR63" s="20"/>
    </row>
    <row r="64" spans="2:44" s="1" customFormat="1" ht="12.75">
      <c r="B64" s="32"/>
      <c r="D64" s="41" t="s">
        <v>49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1" t="s">
        <v>50</v>
      </c>
      <c r="AI64" s="42"/>
      <c r="AJ64" s="42"/>
      <c r="AK64" s="42"/>
      <c r="AL64" s="42"/>
      <c r="AM64" s="42"/>
      <c r="AN64" s="42"/>
      <c r="AO64" s="42"/>
      <c r="AR64" s="32"/>
    </row>
    <row r="65" spans="2:44">
      <c r="B65" s="20"/>
      <c r="AR65" s="20"/>
    </row>
    <row r="66" spans="2:44">
      <c r="B66" s="20"/>
      <c r="AR66" s="20"/>
    </row>
    <row r="67" spans="2:44">
      <c r="B67" s="20"/>
      <c r="AR67" s="20"/>
    </row>
    <row r="68" spans="2:44">
      <c r="B68" s="20"/>
      <c r="AR68" s="20"/>
    </row>
    <row r="69" spans="2:44">
      <c r="B69" s="20"/>
      <c r="AR69" s="20"/>
    </row>
    <row r="70" spans="2:44">
      <c r="B70" s="20"/>
      <c r="AR70" s="20"/>
    </row>
    <row r="71" spans="2:44">
      <c r="B71" s="20"/>
      <c r="AR71" s="20"/>
    </row>
    <row r="72" spans="2:44">
      <c r="B72" s="20"/>
      <c r="AR72" s="20"/>
    </row>
    <row r="73" spans="2:44">
      <c r="B73" s="20"/>
      <c r="AR73" s="20"/>
    </row>
    <row r="74" spans="2:44">
      <c r="B74" s="20"/>
      <c r="AR74" s="20"/>
    </row>
    <row r="75" spans="2:44" s="1" customFormat="1" ht="12.75">
      <c r="B75" s="32"/>
      <c r="D75" s="43" t="s">
        <v>47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3" t="s">
        <v>48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3" t="s">
        <v>47</v>
      </c>
      <c r="AI75" s="34"/>
      <c r="AJ75" s="34"/>
      <c r="AK75" s="34"/>
      <c r="AL75" s="34"/>
      <c r="AM75" s="43" t="s">
        <v>48</v>
      </c>
      <c r="AN75" s="34"/>
      <c r="AO75" s="34"/>
      <c r="AR75" s="32"/>
    </row>
    <row r="76" spans="2:44" s="1" customFormat="1">
      <c r="B76" s="32"/>
      <c r="AR76" s="32"/>
    </row>
    <row r="77" spans="2:44" s="1" customFormat="1" ht="6.9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2"/>
    </row>
    <row r="81" spans="1:90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2"/>
    </row>
    <row r="82" spans="1:90" s="1" customFormat="1" ht="24.95" customHeight="1">
      <c r="B82" s="32"/>
      <c r="C82" s="21" t="s">
        <v>51</v>
      </c>
      <c r="AR82" s="32"/>
    </row>
    <row r="83" spans="1:90" s="1" customFormat="1" ht="6.95" customHeight="1">
      <c r="B83" s="32"/>
      <c r="AR83" s="32"/>
    </row>
    <row r="84" spans="1:90" s="3" customFormat="1" ht="12" customHeight="1">
      <c r="B84" s="48"/>
      <c r="C84" s="27" t="s">
        <v>11</v>
      </c>
      <c r="L84" s="3" t="str">
        <f>K5</f>
        <v>201904072</v>
      </c>
      <c r="AR84" s="48"/>
    </row>
    <row r="85" spans="1:90" s="4" customFormat="1" ht="36.950000000000003" customHeight="1">
      <c r="B85" s="49"/>
      <c r="C85" s="50" t="s">
        <v>14</v>
      </c>
      <c r="L85" s="224" t="str">
        <f>K6</f>
        <v>Rekonštrukcia MŠ Cyprichova - Zateplenie obvodových stien</v>
      </c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25"/>
      <c r="AA85" s="225"/>
      <c r="AB85" s="225"/>
      <c r="AC85" s="225"/>
      <c r="AD85" s="225"/>
      <c r="AE85" s="225"/>
      <c r="AF85" s="225"/>
      <c r="AG85" s="225"/>
      <c r="AH85" s="225"/>
      <c r="AI85" s="225"/>
      <c r="AJ85" s="225"/>
      <c r="AK85" s="225"/>
      <c r="AL85" s="225"/>
      <c r="AM85" s="225"/>
      <c r="AN85" s="225"/>
      <c r="AO85" s="225"/>
      <c r="AR85" s="49"/>
    </row>
    <row r="86" spans="1:90" s="1" customFormat="1" ht="6.95" customHeight="1">
      <c r="B86" s="32"/>
      <c r="AR86" s="32"/>
    </row>
    <row r="87" spans="1:90" s="1" customFormat="1" ht="12" customHeight="1">
      <c r="B87" s="32"/>
      <c r="C87" s="27" t="s">
        <v>18</v>
      </c>
      <c r="L87" s="51" t="str">
        <f>IF(K8="","",K8)</f>
        <v>Cyprichova 74, Bratislava - Rača</v>
      </c>
      <c r="AI87" s="27" t="s">
        <v>20</v>
      </c>
      <c r="AM87" s="226" t="str">
        <f>IF(AN8= "","",AN8)</f>
        <v/>
      </c>
      <c r="AN87" s="226"/>
      <c r="AR87" s="32"/>
    </row>
    <row r="88" spans="1:90" s="1" customFormat="1" ht="6.95" customHeight="1">
      <c r="B88" s="32"/>
      <c r="AR88" s="32"/>
    </row>
    <row r="89" spans="1:90" s="1" customFormat="1" ht="15.2" customHeight="1">
      <c r="B89" s="32"/>
      <c r="C89" s="27" t="s">
        <v>21</v>
      </c>
      <c r="L89" s="3" t="str">
        <f>IF(E11= "","",E11)</f>
        <v xml:space="preserve"> </v>
      </c>
      <c r="AI89" s="27" t="s">
        <v>27</v>
      </c>
      <c r="AM89" s="222" t="str">
        <f>IF(E17="","",E17)</f>
        <v xml:space="preserve"> </v>
      </c>
      <c r="AN89" s="223"/>
      <c r="AO89" s="223"/>
      <c r="AP89" s="223"/>
      <c r="AR89" s="32"/>
      <c r="AS89" s="227" t="s">
        <v>52</v>
      </c>
      <c r="AT89" s="228"/>
      <c r="AU89" s="53"/>
      <c r="AV89" s="53"/>
      <c r="AW89" s="53"/>
      <c r="AX89" s="53"/>
      <c r="AY89" s="53"/>
      <c r="AZ89" s="53"/>
      <c r="BA89" s="53"/>
      <c r="BB89" s="53"/>
      <c r="BC89" s="53"/>
      <c r="BD89" s="54"/>
    </row>
    <row r="90" spans="1:90" s="1" customFormat="1" ht="15.2" customHeight="1">
      <c r="B90" s="32"/>
      <c r="C90" s="27" t="s">
        <v>25</v>
      </c>
      <c r="L90" s="3" t="str">
        <f>IF(E14= "Vyplň údaj","",E14)</f>
        <v/>
      </c>
      <c r="AI90" s="27" t="s">
        <v>30</v>
      </c>
      <c r="AM90" s="222" t="str">
        <f>IF(E20="","",E20)</f>
        <v xml:space="preserve"> </v>
      </c>
      <c r="AN90" s="223"/>
      <c r="AO90" s="223"/>
      <c r="AP90" s="223"/>
      <c r="AR90" s="32"/>
      <c r="AS90" s="229"/>
      <c r="AT90" s="230"/>
      <c r="AU90" s="55"/>
      <c r="AV90" s="55"/>
      <c r="AW90" s="55"/>
      <c r="AX90" s="55"/>
      <c r="AY90" s="55"/>
      <c r="AZ90" s="55"/>
      <c r="BA90" s="55"/>
      <c r="BB90" s="55"/>
      <c r="BC90" s="55"/>
      <c r="BD90" s="56"/>
    </row>
    <row r="91" spans="1:90" s="1" customFormat="1" ht="10.9" customHeight="1">
      <c r="B91" s="32"/>
      <c r="AR91" s="32"/>
      <c r="AS91" s="229"/>
      <c r="AT91" s="230"/>
      <c r="AU91" s="55"/>
      <c r="AV91" s="55"/>
      <c r="AW91" s="55"/>
      <c r="AX91" s="55"/>
      <c r="AY91" s="55"/>
      <c r="AZ91" s="55"/>
      <c r="BA91" s="55"/>
      <c r="BB91" s="55"/>
      <c r="BC91" s="55"/>
      <c r="BD91" s="56"/>
    </row>
    <row r="92" spans="1:90" s="1" customFormat="1" ht="29.25" customHeight="1">
      <c r="B92" s="32"/>
      <c r="C92" s="206" t="s">
        <v>53</v>
      </c>
      <c r="D92" s="207"/>
      <c r="E92" s="207"/>
      <c r="F92" s="207"/>
      <c r="G92" s="207"/>
      <c r="H92" s="57"/>
      <c r="I92" s="208" t="s">
        <v>54</v>
      </c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7"/>
      <c r="AD92" s="207"/>
      <c r="AE92" s="207"/>
      <c r="AF92" s="207"/>
      <c r="AG92" s="209" t="s">
        <v>55</v>
      </c>
      <c r="AH92" s="207"/>
      <c r="AI92" s="207"/>
      <c r="AJ92" s="207"/>
      <c r="AK92" s="207"/>
      <c r="AL92" s="207"/>
      <c r="AM92" s="207"/>
      <c r="AN92" s="208" t="s">
        <v>56</v>
      </c>
      <c r="AO92" s="207"/>
      <c r="AP92" s="210"/>
      <c r="AQ92" s="58" t="s">
        <v>57</v>
      </c>
      <c r="AR92" s="32"/>
      <c r="AS92" s="59" t="s">
        <v>58</v>
      </c>
      <c r="AT92" s="60" t="s">
        <v>59</v>
      </c>
      <c r="AU92" s="60" t="s">
        <v>60</v>
      </c>
      <c r="AV92" s="60" t="s">
        <v>61</v>
      </c>
      <c r="AW92" s="60" t="s">
        <v>62</v>
      </c>
      <c r="AX92" s="60" t="s">
        <v>63</v>
      </c>
      <c r="AY92" s="60" t="s">
        <v>64</v>
      </c>
      <c r="AZ92" s="60" t="s">
        <v>65</v>
      </c>
      <c r="BA92" s="60" t="s">
        <v>66</v>
      </c>
      <c r="BB92" s="60" t="s">
        <v>67</v>
      </c>
      <c r="BC92" s="60" t="s">
        <v>68</v>
      </c>
      <c r="BD92" s="61" t="s">
        <v>69</v>
      </c>
    </row>
    <row r="93" spans="1:90" s="1" customFormat="1" ht="10.9" customHeight="1">
      <c r="B93" s="32"/>
      <c r="AR93" s="32"/>
      <c r="AS93" s="62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4"/>
    </row>
    <row r="94" spans="1:90" s="5" customFormat="1" ht="32.450000000000003" customHeight="1">
      <c r="B94" s="63"/>
      <c r="C94" s="64" t="s">
        <v>70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214">
        <f>ROUND(AG95,2)</f>
        <v>0</v>
      </c>
      <c r="AH94" s="214"/>
      <c r="AI94" s="214"/>
      <c r="AJ94" s="214"/>
      <c r="AK94" s="214"/>
      <c r="AL94" s="214"/>
      <c r="AM94" s="214"/>
      <c r="AN94" s="215">
        <f>SUM(AG94,AT94)</f>
        <v>0</v>
      </c>
      <c r="AO94" s="215"/>
      <c r="AP94" s="215"/>
      <c r="AQ94" s="67" t="s">
        <v>1</v>
      </c>
      <c r="AR94" s="63"/>
      <c r="AS94" s="68">
        <f>ROUND(AS95,2)</f>
        <v>0</v>
      </c>
      <c r="AT94" s="69">
        <f>ROUND(SUM(AV94:AW94),2)</f>
        <v>0</v>
      </c>
      <c r="AU94" s="70">
        <f>ROUND(AU95,5)</f>
        <v>0</v>
      </c>
      <c r="AV94" s="69">
        <f>ROUND(AZ94*L29,2)</f>
        <v>0</v>
      </c>
      <c r="AW94" s="69">
        <f>ROUND(BA94*L30,2)</f>
        <v>0</v>
      </c>
      <c r="AX94" s="69">
        <f>ROUND(BB94*L29,2)</f>
        <v>0</v>
      </c>
      <c r="AY94" s="69">
        <f>ROUND(BC94*L30,2)</f>
        <v>0</v>
      </c>
      <c r="AZ94" s="69">
        <f>ROUND(AZ95,2)</f>
        <v>0</v>
      </c>
      <c r="BA94" s="69">
        <f>ROUND(BA95,2)</f>
        <v>0</v>
      </c>
      <c r="BB94" s="69">
        <f>ROUND(BB95,2)</f>
        <v>0</v>
      </c>
      <c r="BC94" s="69">
        <f>ROUND(BC95,2)</f>
        <v>0</v>
      </c>
      <c r="BD94" s="71">
        <f>ROUND(BD95,2)</f>
        <v>0</v>
      </c>
      <c r="BS94" s="72" t="s">
        <v>71</v>
      </c>
      <c r="BT94" s="72" t="s">
        <v>72</v>
      </c>
      <c r="BV94" s="72" t="s">
        <v>73</v>
      </c>
      <c r="BW94" s="72" t="s">
        <v>4</v>
      </c>
      <c r="BX94" s="72" t="s">
        <v>74</v>
      </c>
      <c r="CL94" s="72" t="s">
        <v>1</v>
      </c>
    </row>
    <row r="95" spans="1:90" s="6" customFormat="1" ht="27" customHeight="1">
      <c r="A95" s="73" t="s">
        <v>75</v>
      </c>
      <c r="B95" s="74"/>
      <c r="C95" s="75"/>
      <c r="D95" s="213" t="s">
        <v>12</v>
      </c>
      <c r="E95" s="213"/>
      <c r="F95" s="213"/>
      <c r="G95" s="213"/>
      <c r="H95" s="213"/>
      <c r="I95" s="76"/>
      <c r="J95" s="213" t="s">
        <v>15</v>
      </c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13"/>
      <c r="V95" s="213"/>
      <c r="W95" s="213"/>
      <c r="X95" s="213"/>
      <c r="Y95" s="213"/>
      <c r="Z95" s="213"/>
      <c r="AA95" s="213"/>
      <c r="AB95" s="213"/>
      <c r="AC95" s="213"/>
      <c r="AD95" s="213"/>
      <c r="AE95" s="213"/>
      <c r="AF95" s="213"/>
      <c r="AG95" s="211">
        <f>'201904072 - Rekonštrukcia...'!J28</f>
        <v>0</v>
      </c>
      <c r="AH95" s="212"/>
      <c r="AI95" s="212"/>
      <c r="AJ95" s="212"/>
      <c r="AK95" s="212"/>
      <c r="AL95" s="212"/>
      <c r="AM95" s="212"/>
      <c r="AN95" s="211">
        <f>SUM(AG95,AT95)</f>
        <v>0</v>
      </c>
      <c r="AO95" s="212"/>
      <c r="AP95" s="212"/>
      <c r="AQ95" s="77" t="s">
        <v>76</v>
      </c>
      <c r="AR95" s="74"/>
      <c r="AS95" s="78">
        <v>0</v>
      </c>
      <c r="AT95" s="79">
        <f>ROUND(SUM(AV95:AW95),2)</f>
        <v>0</v>
      </c>
      <c r="AU95" s="80">
        <f>'201904072 - Rekonštrukcia...'!P129</f>
        <v>0</v>
      </c>
      <c r="AV95" s="79">
        <f>'201904072 - Rekonštrukcia...'!J31</f>
        <v>0</v>
      </c>
      <c r="AW95" s="79">
        <f>'201904072 - Rekonštrukcia...'!J32</f>
        <v>0</v>
      </c>
      <c r="AX95" s="79">
        <f>'201904072 - Rekonštrukcia...'!J33</f>
        <v>0</v>
      </c>
      <c r="AY95" s="79">
        <f>'201904072 - Rekonštrukcia...'!J34</f>
        <v>0</v>
      </c>
      <c r="AZ95" s="79">
        <f>'201904072 - Rekonštrukcia...'!F31</f>
        <v>0</v>
      </c>
      <c r="BA95" s="79">
        <f>'201904072 - Rekonštrukcia...'!F32</f>
        <v>0</v>
      </c>
      <c r="BB95" s="79">
        <f>'201904072 - Rekonštrukcia...'!F33</f>
        <v>0</v>
      </c>
      <c r="BC95" s="79">
        <f>'201904072 - Rekonštrukcia...'!F34</f>
        <v>0</v>
      </c>
      <c r="BD95" s="81">
        <f>'201904072 - Rekonštrukcia...'!F35</f>
        <v>0</v>
      </c>
      <c r="BT95" s="82" t="s">
        <v>77</v>
      </c>
      <c r="BU95" s="82" t="s">
        <v>78</v>
      </c>
      <c r="BV95" s="82" t="s">
        <v>73</v>
      </c>
      <c r="BW95" s="82" t="s">
        <v>4</v>
      </c>
      <c r="BX95" s="82" t="s">
        <v>74</v>
      </c>
      <c r="CL95" s="82" t="s">
        <v>1</v>
      </c>
    </row>
    <row r="96" spans="1:90" s="1" customFormat="1" ht="30" customHeight="1">
      <c r="B96" s="32"/>
      <c r="AR96" s="32"/>
    </row>
    <row r="97" spans="2:44" s="1" customFormat="1" ht="6.95" customHeight="1"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32"/>
    </row>
  </sheetData>
  <mergeCells count="42"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AK35:AO35"/>
    <mergeCell ref="AR2:BE2"/>
    <mergeCell ref="AM90:AP90"/>
    <mergeCell ref="L85:AO85"/>
    <mergeCell ref="AM87:AN87"/>
    <mergeCell ref="AM89:AP89"/>
    <mergeCell ref="AS89:AT9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30:P30"/>
    <mergeCell ref="L31:P31"/>
    <mergeCell ref="L32:P32"/>
    <mergeCell ref="L33:P33"/>
    <mergeCell ref="C92:G92"/>
    <mergeCell ref="I92:AF92"/>
    <mergeCell ref="X35:AB35"/>
  </mergeCells>
  <hyperlinks>
    <hyperlink ref="A95" location="'201904072 - Rekonštrukcia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690"/>
  <sheetViews>
    <sheetView showGridLines="0" tabSelected="1" topLeftCell="A213" workbookViewId="0">
      <selection activeCell="W17" sqref="W17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3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0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7" t="s">
        <v>4</v>
      </c>
    </row>
    <row r="3" spans="2:46" ht="6.95" customHeight="1">
      <c r="B3" s="18"/>
      <c r="C3" s="19"/>
      <c r="D3" s="19"/>
      <c r="E3" s="19"/>
      <c r="F3" s="19"/>
      <c r="G3" s="19"/>
      <c r="H3" s="19"/>
      <c r="I3" s="84"/>
      <c r="J3" s="19"/>
      <c r="K3" s="19"/>
      <c r="L3" s="20"/>
      <c r="AT3" s="17" t="s">
        <v>72</v>
      </c>
    </row>
    <row r="4" spans="2:46" ht="24.95" customHeight="1">
      <c r="B4" s="20"/>
      <c r="D4" s="21" t="s">
        <v>79</v>
      </c>
      <c r="L4" s="20"/>
      <c r="M4" s="85" t="s">
        <v>9</v>
      </c>
      <c r="AT4" s="17" t="s">
        <v>3</v>
      </c>
    </row>
    <row r="5" spans="2:46" ht="6.95" customHeight="1">
      <c r="B5" s="20"/>
      <c r="L5" s="20"/>
    </row>
    <row r="6" spans="2:46" s="1" customFormat="1" ht="12" customHeight="1">
      <c r="B6" s="32"/>
      <c r="D6" s="27" t="s">
        <v>14</v>
      </c>
      <c r="I6" s="86"/>
      <c r="L6" s="32"/>
    </row>
    <row r="7" spans="2:46" s="1" customFormat="1" ht="36.950000000000003" customHeight="1">
      <c r="B7" s="32"/>
      <c r="E7" s="224" t="s">
        <v>15</v>
      </c>
      <c r="F7" s="243"/>
      <c r="G7" s="243"/>
      <c r="H7" s="243"/>
      <c r="I7" s="86"/>
      <c r="L7" s="32"/>
    </row>
    <row r="8" spans="2:46" s="1" customFormat="1">
      <c r="B8" s="32"/>
      <c r="I8" s="86"/>
      <c r="L8" s="32"/>
    </row>
    <row r="9" spans="2:46" s="1" customFormat="1" ht="12" customHeight="1">
      <c r="B9" s="32"/>
      <c r="D9" s="27" t="s">
        <v>16</v>
      </c>
      <c r="F9" s="25" t="s">
        <v>1</v>
      </c>
      <c r="I9" s="87" t="s">
        <v>17</v>
      </c>
      <c r="J9" s="25" t="s">
        <v>1</v>
      </c>
      <c r="L9" s="32"/>
    </row>
    <row r="10" spans="2:46" s="1" customFormat="1" ht="12" customHeight="1">
      <c r="B10" s="32"/>
      <c r="D10" s="27" t="s">
        <v>18</v>
      </c>
      <c r="F10" s="25" t="s">
        <v>19</v>
      </c>
      <c r="I10" s="87" t="s">
        <v>20</v>
      </c>
      <c r="J10" s="52"/>
      <c r="L10" s="32"/>
    </row>
    <row r="11" spans="2:46" s="1" customFormat="1" ht="10.9" customHeight="1">
      <c r="B11" s="32"/>
      <c r="I11" s="86"/>
      <c r="L11" s="32"/>
    </row>
    <row r="12" spans="2:46" s="1" customFormat="1" ht="12" customHeight="1">
      <c r="B12" s="32"/>
      <c r="D12" s="27" t="s">
        <v>21</v>
      </c>
      <c r="I12" s="87" t="s">
        <v>22</v>
      </c>
      <c r="J12" s="25" t="str">
        <f>IF('Rekapitulácia stavby'!AN10="","",'Rekapitulácia stavby'!AN10)</f>
        <v/>
      </c>
      <c r="L12" s="32"/>
    </row>
    <row r="13" spans="2:46" s="1" customFormat="1" ht="18" customHeight="1">
      <c r="B13" s="32"/>
      <c r="E13" s="25" t="str">
        <f>IF('Rekapitulácia stavby'!E11="","",'Rekapitulácia stavby'!E11)</f>
        <v xml:space="preserve"> </v>
      </c>
      <c r="I13" s="87" t="s">
        <v>24</v>
      </c>
      <c r="J13" s="25" t="str">
        <f>IF('Rekapitulácia stavby'!AN11="","",'Rekapitulácia stavby'!AN11)</f>
        <v/>
      </c>
      <c r="L13" s="32"/>
    </row>
    <row r="14" spans="2:46" s="1" customFormat="1" ht="6.95" customHeight="1">
      <c r="B14" s="32"/>
      <c r="I14" s="86"/>
      <c r="L14" s="32"/>
    </row>
    <row r="15" spans="2:46" s="1" customFormat="1" ht="12" customHeight="1">
      <c r="B15" s="32"/>
      <c r="D15" s="27" t="s">
        <v>25</v>
      </c>
      <c r="I15" s="87" t="s">
        <v>22</v>
      </c>
      <c r="J15" s="28" t="str">
        <f>'Rekapitulácia stavby'!AN13</f>
        <v>Vyplň údaj</v>
      </c>
      <c r="L15" s="32"/>
    </row>
    <row r="16" spans="2:46" s="1" customFormat="1" ht="18" customHeight="1">
      <c r="B16" s="32"/>
      <c r="E16" s="244" t="str">
        <f>'Rekapitulácia stavby'!E14</f>
        <v>Vyplň údaj</v>
      </c>
      <c r="F16" s="231"/>
      <c r="G16" s="231"/>
      <c r="H16" s="231"/>
      <c r="I16" s="87" t="s">
        <v>24</v>
      </c>
      <c r="J16" s="28" t="str">
        <f>'Rekapitulácia stavby'!AN14</f>
        <v>Vyplň údaj</v>
      </c>
      <c r="L16" s="32"/>
    </row>
    <row r="17" spans="2:12" s="1" customFormat="1" ht="6.95" customHeight="1">
      <c r="B17" s="32"/>
      <c r="I17" s="86"/>
      <c r="L17" s="32"/>
    </row>
    <row r="18" spans="2:12" s="1" customFormat="1" ht="12" customHeight="1">
      <c r="B18" s="32"/>
      <c r="D18" s="27" t="s">
        <v>27</v>
      </c>
      <c r="I18" s="87" t="s">
        <v>22</v>
      </c>
      <c r="J18" s="25" t="str">
        <f>IF('Rekapitulácia stavby'!AN16="","",'Rekapitulácia stavby'!AN16)</f>
        <v/>
      </c>
      <c r="L18" s="32"/>
    </row>
    <row r="19" spans="2:12" s="1" customFormat="1" ht="18" customHeight="1">
      <c r="B19" s="32"/>
      <c r="E19" s="25" t="str">
        <f>IF('Rekapitulácia stavby'!E17="","",'Rekapitulácia stavby'!E17)</f>
        <v xml:space="preserve"> </v>
      </c>
      <c r="I19" s="87" t="s">
        <v>24</v>
      </c>
      <c r="J19" s="25" t="str">
        <f>IF('Rekapitulácia stavby'!AN17="","",'Rekapitulácia stavby'!AN17)</f>
        <v/>
      </c>
      <c r="L19" s="32"/>
    </row>
    <row r="20" spans="2:12" s="1" customFormat="1" ht="6.95" customHeight="1">
      <c r="B20" s="32"/>
      <c r="I20" s="86"/>
      <c r="L20" s="32"/>
    </row>
    <row r="21" spans="2:12" s="1" customFormat="1" ht="12" customHeight="1">
      <c r="B21" s="32"/>
      <c r="D21" s="27" t="s">
        <v>30</v>
      </c>
      <c r="I21" s="87" t="s">
        <v>22</v>
      </c>
      <c r="J21" s="25" t="str">
        <f>IF('Rekapitulácia stavby'!AN19="","",'Rekapitulácia stavby'!AN19)</f>
        <v/>
      </c>
      <c r="L21" s="32"/>
    </row>
    <row r="22" spans="2:12" s="1" customFormat="1" ht="18" customHeight="1">
      <c r="B22" s="32"/>
      <c r="E22" s="25" t="str">
        <f>IF('Rekapitulácia stavby'!E20="","",'Rekapitulácia stavby'!E20)</f>
        <v xml:space="preserve"> </v>
      </c>
      <c r="I22" s="87" t="s">
        <v>24</v>
      </c>
      <c r="J22" s="25" t="str">
        <f>IF('Rekapitulácia stavby'!AN20="","",'Rekapitulácia stavby'!AN20)</f>
        <v/>
      </c>
      <c r="L22" s="32"/>
    </row>
    <row r="23" spans="2:12" s="1" customFormat="1" ht="6.95" customHeight="1">
      <c r="B23" s="32"/>
      <c r="I23" s="86"/>
      <c r="L23" s="32"/>
    </row>
    <row r="24" spans="2:12" s="1" customFormat="1" ht="12" customHeight="1">
      <c r="B24" s="32"/>
      <c r="D24" s="27" t="s">
        <v>31</v>
      </c>
      <c r="I24" s="86"/>
      <c r="L24" s="32"/>
    </row>
    <row r="25" spans="2:12" s="7" customFormat="1" ht="16.5" customHeight="1">
      <c r="B25" s="88"/>
      <c r="E25" s="235" t="s">
        <v>1</v>
      </c>
      <c r="F25" s="235"/>
      <c r="G25" s="235"/>
      <c r="H25" s="235"/>
      <c r="I25" s="89"/>
      <c r="L25" s="88"/>
    </row>
    <row r="26" spans="2:12" s="1" customFormat="1" ht="6.95" customHeight="1">
      <c r="B26" s="32"/>
      <c r="I26" s="86"/>
      <c r="L26" s="32"/>
    </row>
    <row r="27" spans="2:12" s="1" customFormat="1" ht="6.95" customHeight="1">
      <c r="B27" s="32"/>
      <c r="D27" s="53"/>
      <c r="E27" s="53"/>
      <c r="F27" s="53"/>
      <c r="G27" s="53"/>
      <c r="H27" s="53"/>
      <c r="I27" s="90"/>
      <c r="J27" s="53"/>
      <c r="K27" s="53"/>
      <c r="L27" s="32"/>
    </row>
    <row r="28" spans="2:12" s="1" customFormat="1" ht="25.35" customHeight="1">
      <c r="B28" s="32"/>
      <c r="D28" s="91" t="s">
        <v>32</v>
      </c>
      <c r="I28" s="86"/>
      <c r="J28" s="66">
        <f>ROUND(J129, 2)</f>
        <v>0</v>
      </c>
      <c r="L28" s="32"/>
    </row>
    <row r="29" spans="2:12" s="1" customFormat="1" ht="6.95" customHeight="1">
      <c r="B29" s="32"/>
      <c r="D29" s="53"/>
      <c r="E29" s="53"/>
      <c r="F29" s="53"/>
      <c r="G29" s="53"/>
      <c r="H29" s="53"/>
      <c r="I29" s="90"/>
      <c r="J29" s="53"/>
      <c r="K29" s="53"/>
      <c r="L29" s="32"/>
    </row>
    <row r="30" spans="2:12" s="1" customFormat="1" ht="14.45" customHeight="1">
      <c r="B30" s="32"/>
      <c r="F30" s="35" t="s">
        <v>34</v>
      </c>
      <c r="I30" s="92" t="s">
        <v>33</v>
      </c>
      <c r="J30" s="35" t="s">
        <v>35</v>
      </c>
      <c r="L30" s="32"/>
    </row>
    <row r="31" spans="2:12" s="1" customFormat="1" ht="14.45" customHeight="1">
      <c r="B31" s="32"/>
      <c r="D31" s="93" t="s">
        <v>36</v>
      </c>
      <c r="E31" s="27" t="s">
        <v>37</v>
      </c>
      <c r="F31" s="94">
        <f>ROUND((SUM(BE129:BE689)),  2)</f>
        <v>0</v>
      </c>
      <c r="I31" s="95">
        <v>0.2</v>
      </c>
      <c r="J31" s="94">
        <f>ROUND(((SUM(BE129:BE689))*I31),  2)</f>
        <v>0</v>
      </c>
      <c r="L31" s="32"/>
    </row>
    <row r="32" spans="2:12" s="1" customFormat="1" ht="14.45" customHeight="1">
      <c r="B32" s="32"/>
      <c r="E32" s="27" t="s">
        <v>38</v>
      </c>
      <c r="F32" s="94">
        <f>ROUND((SUM(BF129:BF689)),  2)</f>
        <v>0</v>
      </c>
      <c r="I32" s="95">
        <v>0.2</v>
      </c>
      <c r="J32" s="94">
        <f>ROUND(((SUM(BF129:BF689))*I32),  2)</f>
        <v>0</v>
      </c>
      <c r="L32" s="32"/>
    </row>
    <row r="33" spans="2:12" s="1" customFormat="1" ht="14.45" hidden="1" customHeight="1">
      <c r="B33" s="32"/>
      <c r="E33" s="27" t="s">
        <v>39</v>
      </c>
      <c r="F33" s="94">
        <f>ROUND((SUM(BG129:BG689)),  2)</f>
        <v>0</v>
      </c>
      <c r="I33" s="95">
        <v>0.2</v>
      </c>
      <c r="J33" s="94">
        <f>0</f>
        <v>0</v>
      </c>
      <c r="L33" s="32"/>
    </row>
    <row r="34" spans="2:12" s="1" customFormat="1" ht="14.45" hidden="1" customHeight="1">
      <c r="B34" s="32"/>
      <c r="E34" s="27" t="s">
        <v>40</v>
      </c>
      <c r="F34" s="94">
        <f>ROUND((SUM(BH129:BH689)),  2)</f>
        <v>0</v>
      </c>
      <c r="I34" s="95">
        <v>0.2</v>
      </c>
      <c r="J34" s="94">
        <f>0</f>
        <v>0</v>
      </c>
      <c r="L34" s="32"/>
    </row>
    <row r="35" spans="2:12" s="1" customFormat="1" ht="14.45" hidden="1" customHeight="1">
      <c r="B35" s="32"/>
      <c r="E35" s="27" t="s">
        <v>41</v>
      </c>
      <c r="F35" s="94">
        <f>ROUND((SUM(BI129:BI689)),  2)</f>
        <v>0</v>
      </c>
      <c r="I35" s="95">
        <v>0</v>
      </c>
      <c r="J35" s="94">
        <f>0</f>
        <v>0</v>
      </c>
      <c r="L35" s="32"/>
    </row>
    <row r="36" spans="2:12" s="1" customFormat="1" ht="6.95" customHeight="1">
      <c r="B36" s="32"/>
      <c r="I36" s="86"/>
      <c r="L36" s="32"/>
    </row>
    <row r="37" spans="2:12" s="1" customFormat="1" ht="25.35" customHeight="1">
      <c r="B37" s="32"/>
      <c r="C37" s="96"/>
      <c r="D37" s="97" t="s">
        <v>42</v>
      </c>
      <c r="E37" s="57"/>
      <c r="F37" s="57"/>
      <c r="G37" s="98" t="s">
        <v>43</v>
      </c>
      <c r="H37" s="99" t="s">
        <v>44</v>
      </c>
      <c r="I37" s="100"/>
      <c r="J37" s="101">
        <f>SUM(J28:J35)</f>
        <v>0</v>
      </c>
      <c r="K37" s="102"/>
      <c r="L37" s="32"/>
    </row>
    <row r="38" spans="2:12" s="1" customFormat="1" ht="14.45" customHeight="1">
      <c r="B38" s="32"/>
      <c r="I38" s="86"/>
      <c r="L38" s="32"/>
    </row>
    <row r="39" spans="2:12" ht="14.45" customHeight="1">
      <c r="B39" s="20"/>
      <c r="L39" s="20"/>
    </row>
    <row r="40" spans="2:12" ht="14.45" customHeight="1">
      <c r="B40" s="20"/>
      <c r="L40" s="20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45</v>
      </c>
      <c r="E50" s="42"/>
      <c r="F50" s="42"/>
      <c r="G50" s="41" t="s">
        <v>46</v>
      </c>
      <c r="H50" s="42"/>
      <c r="I50" s="103"/>
      <c r="J50" s="42"/>
      <c r="K50" s="42"/>
      <c r="L50" s="32"/>
    </row>
    <row r="51" spans="2:12">
      <c r="B51" s="20"/>
      <c r="L51" s="20"/>
    </row>
    <row r="52" spans="2:12">
      <c r="B52" s="20"/>
      <c r="L52" s="20"/>
    </row>
    <row r="53" spans="2:12">
      <c r="B53" s="20"/>
      <c r="L53" s="20"/>
    </row>
    <row r="54" spans="2:12">
      <c r="B54" s="20"/>
      <c r="L54" s="20"/>
    </row>
    <row r="55" spans="2:12">
      <c r="B55" s="20"/>
      <c r="L55" s="20"/>
    </row>
    <row r="56" spans="2:12">
      <c r="B56" s="20"/>
      <c r="L56" s="20"/>
    </row>
    <row r="57" spans="2:12">
      <c r="B57" s="20"/>
      <c r="L57" s="20"/>
    </row>
    <row r="58" spans="2:12">
      <c r="B58" s="20"/>
      <c r="L58" s="20"/>
    </row>
    <row r="59" spans="2:12">
      <c r="B59" s="20"/>
      <c r="L59" s="20"/>
    </row>
    <row r="60" spans="2:12">
      <c r="B60" s="20"/>
      <c r="L60" s="20"/>
    </row>
    <row r="61" spans="2:12" s="1" customFormat="1" ht="12.75">
      <c r="B61" s="32"/>
      <c r="D61" s="43" t="s">
        <v>47</v>
      </c>
      <c r="E61" s="34"/>
      <c r="F61" s="104" t="s">
        <v>48</v>
      </c>
      <c r="G61" s="43" t="s">
        <v>47</v>
      </c>
      <c r="H61" s="34"/>
      <c r="I61" s="105"/>
      <c r="J61" s="106" t="s">
        <v>48</v>
      </c>
      <c r="K61" s="34"/>
      <c r="L61" s="32"/>
    </row>
    <row r="62" spans="2:12">
      <c r="B62" s="20"/>
      <c r="L62" s="20"/>
    </row>
    <row r="63" spans="2:12">
      <c r="B63" s="20"/>
      <c r="L63" s="20"/>
    </row>
    <row r="64" spans="2:12">
      <c r="B64" s="20"/>
      <c r="L64" s="20"/>
    </row>
    <row r="65" spans="2:12" s="1" customFormat="1" ht="12.75">
      <c r="B65" s="32"/>
      <c r="D65" s="41" t="s">
        <v>49</v>
      </c>
      <c r="E65" s="42"/>
      <c r="F65" s="42"/>
      <c r="G65" s="41" t="s">
        <v>50</v>
      </c>
      <c r="H65" s="42"/>
      <c r="I65" s="103"/>
      <c r="J65" s="42"/>
      <c r="K65" s="42"/>
      <c r="L65" s="32"/>
    </row>
    <row r="66" spans="2:12">
      <c r="B66" s="20"/>
      <c r="L66" s="20"/>
    </row>
    <row r="67" spans="2:12">
      <c r="B67" s="20"/>
      <c r="L67" s="20"/>
    </row>
    <row r="68" spans="2:12">
      <c r="B68" s="20"/>
      <c r="L68" s="20"/>
    </row>
    <row r="69" spans="2:12">
      <c r="B69" s="20"/>
      <c r="L69" s="20"/>
    </row>
    <row r="70" spans="2:12">
      <c r="B70" s="20"/>
      <c r="L70" s="20"/>
    </row>
    <row r="71" spans="2:12">
      <c r="B71" s="20"/>
      <c r="L71" s="20"/>
    </row>
    <row r="72" spans="2:12">
      <c r="B72" s="20"/>
      <c r="L72" s="20"/>
    </row>
    <row r="73" spans="2:12">
      <c r="B73" s="20"/>
      <c r="L73" s="20"/>
    </row>
    <row r="74" spans="2:12">
      <c r="B74" s="20"/>
      <c r="L74" s="20"/>
    </row>
    <row r="75" spans="2:12">
      <c r="B75" s="20"/>
      <c r="L75" s="20"/>
    </row>
    <row r="76" spans="2:12" s="1" customFormat="1" ht="12.75">
      <c r="B76" s="32"/>
      <c r="D76" s="43" t="s">
        <v>47</v>
      </c>
      <c r="E76" s="34"/>
      <c r="F76" s="104" t="s">
        <v>48</v>
      </c>
      <c r="G76" s="43" t="s">
        <v>47</v>
      </c>
      <c r="H76" s="34"/>
      <c r="I76" s="105"/>
      <c r="J76" s="106" t="s">
        <v>48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107"/>
      <c r="J77" s="45"/>
      <c r="K77" s="45"/>
      <c r="L77" s="32"/>
    </row>
    <row r="81" spans="2:47" s="1" customFormat="1" ht="6.95" customHeight="1">
      <c r="B81" s="46"/>
      <c r="C81" s="47"/>
      <c r="D81" s="47"/>
      <c r="E81" s="47"/>
      <c r="F81" s="47"/>
      <c r="G81" s="47"/>
      <c r="H81" s="47"/>
      <c r="I81" s="108"/>
      <c r="J81" s="47"/>
      <c r="K81" s="47"/>
      <c r="L81" s="32"/>
    </row>
    <row r="82" spans="2:47" s="1" customFormat="1" ht="24.95" customHeight="1">
      <c r="B82" s="32"/>
      <c r="C82" s="21" t="s">
        <v>80</v>
      </c>
      <c r="I82" s="86"/>
      <c r="L82" s="32"/>
    </row>
    <row r="83" spans="2:47" s="1" customFormat="1" ht="6.95" customHeight="1">
      <c r="B83" s="32"/>
      <c r="I83" s="86"/>
      <c r="L83" s="32"/>
    </row>
    <row r="84" spans="2:47" s="1" customFormat="1" ht="12" customHeight="1">
      <c r="B84" s="32"/>
      <c r="C84" s="27" t="s">
        <v>14</v>
      </c>
      <c r="I84" s="86"/>
      <c r="L84" s="32"/>
    </row>
    <row r="85" spans="2:47" s="1" customFormat="1" ht="16.5" customHeight="1">
      <c r="B85" s="32"/>
      <c r="E85" s="224" t="str">
        <f>E7</f>
        <v>Rekonštrukcia MŠ Cyprichova - Zateplenie obvodových stien</v>
      </c>
      <c r="F85" s="243"/>
      <c r="G85" s="243"/>
      <c r="H85" s="243"/>
      <c r="I85" s="86"/>
      <c r="L85" s="32"/>
    </row>
    <row r="86" spans="2:47" s="1" customFormat="1" ht="6.95" customHeight="1">
      <c r="B86" s="32"/>
      <c r="I86" s="86"/>
      <c r="L86" s="32"/>
    </row>
    <row r="87" spans="2:47" s="1" customFormat="1" ht="12" customHeight="1">
      <c r="B87" s="32"/>
      <c r="C87" s="27" t="s">
        <v>18</v>
      </c>
      <c r="F87" s="25" t="str">
        <f>F10</f>
        <v>Cyprichova 74, Bratislava - Rača</v>
      </c>
      <c r="I87" s="87" t="s">
        <v>20</v>
      </c>
      <c r="J87" s="52" t="str">
        <f>IF(J10="","",J10)</f>
        <v/>
      </c>
      <c r="L87" s="32"/>
    </row>
    <row r="88" spans="2:47" s="1" customFormat="1" ht="6.95" customHeight="1">
      <c r="B88" s="32"/>
      <c r="I88" s="86"/>
      <c r="L88" s="32"/>
    </row>
    <row r="89" spans="2:47" s="1" customFormat="1" ht="15.2" customHeight="1">
      <c r="B89" s="32"/>
      <c r="C89" s="27" t="s">
        <v>21</v>
      </c>
      <c r="F89" s="25" t="str">
        <f>E13</f>
        <v xml:space="preserve"> </v>
      </c>
      <c r="I89" s="87" t="s">
        <v>27</v>
      </c>
      <c r="J89" s="30" t="str">
        <f>E19</f>
        <v xml:space="preserve"> </v>
      </c>
      <c r="L89" s="32"/>
    </row>
    <row r="90" spans="2:47" s="1" customFormat="1" ht="15.2" customHeight="1">
      <c r="B90" s="32"/>
      <c r="C90" s="27" t="s">
        <v>25</v>
      </c>
      <c r="F90" s="25" t="str">
        <f>IF(E16="","",E16)</f>
        <v>Vyplň údaj</v>
      </c>
      <c r="I90" s="87" t="s">
        <v>30</v>
      </c>
      <c r="J90" s="30" t="str">
        <f>E22</f>
        <v xml:space="preserve"> </v>
      </c>
      <c r="L90" s="32"/>
    </row>
    <row r="91" spans="2:47" s="1" customFormat="1" ht="10.35" customHeight="1">
      <c r="B91" s="32"/>
      <c r="I91" s="86"/>
      <c r="L91" s="32"/>
    </row>
    <row r="92" spans="2:47" s="1" customFormat="1" ht="29.25" customHeight="1">
      <c r="B92" s="32"/>
      <c r="C92" s="109" t="s">
        <v>81</v>
      </c>
      <c r="D92" s="96"/>
      <c r="E92" s="96"/>
      <c r="F92" s="96"/>
      <c r="G92" s="96"/>
      <c r="H92" s="96"/>
      <c r="I92" s="110"/>
      <c r="J92" s="111" t="s">
        <v>82</v>
      </c>
      <c r="K92" s="96"/>
      <c r="L92" s="32"/>
    </row>
    <row r="93" spans="2:47" s="1" customFormat="1" ht="10.35" customHeight="1">
      <c r="B93" s="32"/>
      <c r="I93" s="86"/>
      <c r="L93" s="32"/>
    </row>
    <row r="94" spans="2:47" s="1" customFormat="1" ht="22.9" customHeight="1">
      <c r="B94" s="32"/>
      <c r="C94" s="112" t="s">
        <v>83</v>
      </c>
      <c r="I94" s="86"/>
      <c r="J94" s="66">
        <f>J129</f>
        <v>0</v>
      </c>
      <c r="L94" s="32"/>
      <c r="AU94" s="17" t="s">
        <v>84</v>
      </c>
    </row>
    <row r="95" spans="2:47" s="8" customFormat="1" ht="24.95" customHeight="1">
      <c r="B95" s="113"/>
      <c r="D95" s="114" t="s">
        <v>85</v>
      </c>
      <c r="E95" s="115"/>
      <c r="F95" s="115"/>
      <c r="G95" s="115"/>
      <c r="H95" s="115"/>
      <c r="I95" s="116"/>
      <c r="J95" s="117">
        <f>J130</f>
        <v>0</v>
      </c>
      <c r="L95" s="113"/>
    </row>
    <row r="96" spans="2:47" s="9" customFormat="1" ht="19.899999999999999" customHeight="1">
      <c r="B96" s="118"/>
      <c r="D96" s="119" t="s">
        <v>86</v>
      </c>
      <c r="E96" s="120"/>
      <c r="F96" s="120"/>
      <c r="G96" s="120"/>
      <c r="H96" s="120"/>
      <c r="I96" s="121"/>
      <c r="J96" s="122">
        <f>J131</f>
        <v>0</v>
      </c>
      <c r="L96" s="118"/>
    </row>
    <row r="97" spans="2:12" s="9" customFormat="1" ht="19.899999999999999" customHeight="1">
      <c r="B97" s="118"/>
      <c r="D97" s="119" t="s">
        <v>87</v>
      </c>
      <c r="E97" s="120"/>
      <c r="F97" s="120"/>
      <c r="G97" s="120"/>
      <c r="H97" s="120"/>
      <c r="I97" s="121"/>
      <c r="J97" s="122">
        <f>J144</f>
        <v>0</v>
      </c>
      <c r="L97" s="118"/>
    </row>
    <row r="98" spans="2:12" s="9" customFormat="1" ht="19.899999999999999" customHeight="1">
      <c r="B98" s="118"/>
      <c r="D98" s="119" t="s">
        <v>88</v>
      </c>
      <c r="E98" s="120"/>
      <c r="F98" s="120"/>
      <c r="G98" s="120"/>
      <c r="H98" s="120"/>
      <c r="I98" s="121"/>
      <c r="J98" s="122">
        <f>J152</f>
        <v>0</v>
      </c>
      <c r="L98" s="118"/>
    </row>
    <row r="99" spans="2:12" s="9" customFormat="1" ht="19.899999999999999" customHeight="1">
      <c r="B99" s="118"/>
      <c r="D99" s="119" t="s">
        <v>89</v>
      </c>
      <c r="E99" s="120"/>
      <c r="F99" s="120"/>
      <c r="G99" s="120"/>
      <c r="H99" s="120"/>
      <c r="I99" s="121"/>
      <c r="J99" s="122">
        <f>J161</f>
        <v>0</v>
      </c>
      <c r="L99" s="118"/>
    </row>
    <row r="100" spans="2:12" s="9" customFormat="1" ht="19.899999999999999" customHeight="1">
      <c r="B100" s="118"/>
      <c r="D100" s="119" t="s">
        <v>90</v>
      </c>
      <c r="E100" s="120"/>
      <c r="F100" s="120"/>
      <c r="G100" s="120"/>
      <c r="H100" s="120"/>
      <c r="I100" s="121"/>
      <c r="J100" s="122">
        <f>J379</f>
        <v>0</v>
      </c>
      <c r="L100" s="118"/>
    </row>
    <row r="101" spans="2:12" s="9" customFormat="1" ht="19.899999999999999" customHeight="1">
      <c r="B101" s="118"/>
      <c r="D101" s="119" t="s">
        <v>91</v>
      </c>
      <c r="E101" s="120"/>
      <c r="F101" s="120"/>
      <c r="G101" s="120"/>
      <c r="H101" s="120"/>
      <c r="I101" s="121"/>
      <c r="J101" s="122">
        <f>J382</f>
        <v>0</v>
      </c>
      <c r="L101" s="118"/>
    </row>
    <row r="102" spans="2:12" s="9" customFormat="1" ht="19.899999999999999" customHeight="1">
      <c r="B102" s="118"/>
      <c r="D102" s="119" t="s">
        <v>92</v>
      </c>
      <c r="E102" s="120"/>
      <c r="F102" s="120"/>
      <c r="G102" s="120"/>
      <c r="H102" s="120"/>
      <c r="I102" s="121"/>
      <c r="J102" s="122">
        <f>J516</f>
        <v>0</v>
      </c>
      <c r="L102" s="118"/>
    </row>
    <row r="103" spans="2:12" s="8" customFormat="1" ht="24.95" customHeight="1">
      <c r="B103" s="113"/>
      <c r="D103" s="114" t="s">
        <v>93</v>
      </c>
      <c r="E103" s="115"/>
      <c r="F103" s="115"/>
      <c r="G103" s="115"/>
      <c r="H103" s="115"/>
      <c r="I103" s="116"/>
      <c r="J103" s="117">
        <f>J518</f>
        <v>0</v>
      </c>
      <c r="L103" s="113"/>
    </row>
    <row r="104" spans="2:12" s="9" customFormat="1" ht="19.899999999999999" customHeight="1">
      <c r="B104" s="118"/>
      <c r="D104" s="119" t="s">
        <v>94</v>
      </c>
      <c r="E104" s="120"/>
      <c r="F104" s="120"/>
      <c r="G104" s="120"/>
      <c r="H104" s="120"/>
      <c r="I104" s="121"/>
      <c r="J104" s="122">
        <f>J519</f>
        <v>0</v>
      </c>
      <c r="L104" s="118"/>
    </row>
    <row r="105" spans="2:12" s="9" customFormat="1" ht="19.899999999999999" customHeight="1">
      <c r="B105" s="118"/>
      <c r="D105" s="119" t="s">
        <v>95</v>
      </c>
      <c r="E105" s="120"/>
      <c r="F105" s="120"/>
      <c r="G105" s="120"/>
      <c r="H105" s="120"/>
      <c r="I105" s="121"/>
      <c r="J105" s="122">
        <f>J536</f>
        <v>0</v>
      </c>
      <c r="L105" s="118"/>
    </row>
    <row r="106" spans="2:12" s="9" customFormat="1" ht="19.899999999999999" customHeight="1">
      <c r="B106" s="118"/>
      <c r="D106" s="119" t="s">
        <v>96</v>
      </c>
      <c r="E106" s="120"/>
      <c r="F106" s="120"/>
      <c r="G106" s="120"/>
      <c r="H106" s="120"/>
      <c r="I106" s="121"/>
      <c r="J106" s="122">
        <f>J544</f>
        <v>0</v>
      </c>
      <c r="L106" s="118"/>
    </row>
    <row r="107" spans="2:12" s="9" customFormat="1" ht="19.899999999999999" customHeight="1">
      <c r="B107" s="118"/>
      <c r="D107" s="119" t="s">
        <v>97</v>
      </c>
      <c r="E107" s="120"/>
      <c r="F107" s="120"/>
      <c r="G107" s="120"/>
      <c r="H107" s="120"/>
      <c r="I107" s="121"/>
      <c r="J107" s="122">
        <f>J551</f>
        <v>0</v>
      </c>
      <c r="L107" s="118"/>
    </row>
    <row r="108" spans="2:12" s="8" customFormat="1" ht="24.95" customHeight="1">
      <c r="B108" s="113"/>
      <c r="D108" s="114" t="s">
        <v>98</v>
      </c>
      <c r="E108" s="115"/>
      <c r="F108" s="115"/>
      <c r="G108" s="115"/>
      <c r="H108" s="115"/>
      <c r="I108" s="116"/>
      <c r="J108" s="117">
        <f>J648</f>
        <v>0</v>
      </c>
      <c r="L108" s="113"/>
    </row>
    <row r="109" spans="2:12" s="9" customFormat="1" ht="19.899999999999999" customHeight="1">
      <c r="B109" s="118"/>
      <c r="D109" s="119" t="s">
        <v>99</v>
      </c>
      <c r="E109" s="120"/>
      <c r="F109" s="120"/>
      <c r="G109" s="120"/>
      <c r="H109" s="120"/>
      <c r="I109" s="121"/>
      <c r="J109" s="122">
        <f>J649</f>
        <v>0</v>
      </c>
      <c r="L109" s="118"/>
    </row>
    <row r="110" spans="2:12" s="9" customFormat="1" ht="19.899999999999999" customHeight="1">
      <c r="B110" s="118"/>
      <c r="D110" s="119" t="s">
        <v>100</v>
      </c>
      <c r="E110" s="120"/>
      <c r="F110" s="120"/>
      <c r="G110" s="120"/>
      <c r="H110" s="120"/>
      <c r="I110" s="121"/>
      <c r="J110" s="122">
        <f>J675</f>
        <v>0</v>
      </c>
      <c r="L110" s="118"/>
    </row>
    <row r="111" spans="2:12" s="9" customFormat="1" ht="19.899999999999999" customHeight="1">
      <c r="B111" s="118"/>
      <c r="D111" s="119" t="s">
        <v>101</v>
      </c>
      <c r="E111" s="120"/>
      <c r="F111" s="120"/>
      <c r="G111" s="120"/>
      <c r="H111" s="120"/>
      <c r="I111" s="121"/>
      <c r="J111" s="122">
        <f>J685</f>
        <v>0</v>
      </c>
      <c r="L111" s="118"/>
    </row>
    <row r="112" spans="2:12" s="1" customFormat="1" ht="21.75" customHeight="1">
      <c r="B112" s="32"/>
      <c r="I112" s="86"/>
      <c r="L112" s="32"/>
    </row>
    <row r="113" spans="2:20" s="1" customFormat="1" ht="6.95" customHeight="1">
      <c r="B113" s="44"/>
      <c r="C113" s="45"/>
      <c r="D113" s="45"/>
      <c r="E113" s="45"/>
      <c r="F113" s="45"/>
      <c r="G113" s="45"/>
      <c r="H113" s="45"/>
      <c r="I113" s="107"/>
      <c r="J113" s="45"/>
      <c r="K113" s="45"/>
      <c r="L113" s="32"/>
    </row>
    <row r="117" spans="2:20" s="1" customFormat="1" ht="6.95" customHeight="1">
      <c r="B117" s="46"/>
      <c r="C117" s="47"/>
      <c r="D117" s="47"/>
      <c r="E117" s="47"/>
      <c r="F117" s="47"/>
      <c r="G117" s="47"/>
      <c r="H117" s="47"/>
      <c r="I117" s="108"/>
      <c r="J117" s="47"/>
      <c r="K117" s="47"/>
      <c r="L117" s="32"/>
    </row>
    <row r="118" spans="2:20" s="1" customFormat="1" ht="24.95" customHeight="1">
      <c r="B118" s="32"/>
      <c r="C118" s="21" t="s">
        <v>102</v>
      </c>
      <c r="I118" s="86"/>
      <c r="L118" s="32"/>
    </row>
    <row r="119" spans="2:20" s="1" customFormat="1" ht="6.95" customHeight="1">
      <c r="B119" s="32"/>
      <c r="I119" s="86"/>
      <c r="L119" s="32"/>
    </row>
    <row r="120" spans="2:20" s="1" customFormat="1" ht="12" customHeight="1">
      <c r="B120" s="32"/>
      <c r="C120" s="27" t="s">
        <v>14</v>
      </c>
      <c r="I120" s="86"/>
      <c r="L120" s="32"/>
    </row>
    <row r="121" spans="2:20" s="1" customFormat="1" ht="16.5" customHeight="1">
      <c r="B121" s="32"/>
      <c r="E121" s="224" t="str">
        <f>E7</f>
        <v>Rekonštrukcia MŠ Cyprichova - Zateplenie obvodových stien</v>
      </c>
      <c r="F121" s="243"/>
      <c r="G121" s="243"/>
      <c r="H121" s="243"/>
      <c r="I121" s="86"/>
      <c r="L121" s="32"/>
    </row>
    <row r="122" spans="2:20" s="1" customFormat="1" ht="6.95" customHeight="1">
      <c r="B122" s="32"/>
      <c r="I122" s="86"/>
      <c r="L122" s="32"/>
    </row>
    <row r="123" spans="2:20" s="1" customFormat="1" ht="12" customHeight="1">
      <c r="B123" s="32"/>
      <c r="C123" s="27" t="s">
        <v>18</v>
      </c>
      <c r="F123" s="25" t="str">
        <f>F10</f>
        <v>Cyprichova 74, Bratislava - Rača</v>
      </c>
      <c r="I123" s="87" t="s">
        <v>20</v>
      </c>
      <c r="J123" s="52" t="str">
        <f>IF(J10="","",J10)</f>
        <v/>
      </c>
      <c r="L123" s="32"/>
    </row>
    <row r="124" spans="2:20" s="1" customFormat="1" ht="6.95" customHeight="1">
      <c r="B124" s="32"/>
      <c r="I124" s="86"/>
      <c r="L124" s="32"/>
    </row>
    <row r="125" spans="2:20" s="1" customFormat="1" ht="15.2" customHeight="1">
      <c r="B125" s="32"/>
      <c r="C125" s="27" t="s">
        <v>21</v>
      </c>
      <c r="F125" s="25" t="str">
        <f>E13</f>
        <v xml:space="preserve"> </v>
      </c>
      <c r="I125" s="87" t="s">
        <v>27</v>
      </c>
      <c r="J125" s="30" t="str">
        <f>E19</f>
        <v xml:space="preserve"> </v>
      </c>
      <c r="L125" s="32"/>
    </row>
    <row r="126" spans="2:20" s="1" customFormat="1" ht="15.2" customHeight="1">
      <c r="B126" s="32"/>
      <c r="C126" s="27" t="s">
        <v>25</v>
      </c>
      <c r="F126" s="25" t="str">
        <f>IF(E16="","",E16)</f>
        <v>Vyplň údaj</v>
      </c>
      <c r="I126" s="87" t="s">
        <v>30</v>
      </c>
      <c r="J126" s="30" t="str">
        <f>E22</f>
        <v xml:space="preserve"> </v>
      </c>
      <c r="L126" s="32"/>
    </row>
    <row r="127" spans="2:20" s="1" customFormat="1" ht="10.35" customHeight="1">
      <c r="B127" s="32"/>
      <c r="I127" s="86"/>
      <c r="L127" s="32"/>
    </row>
    <row r="128" spans="2:20" s="10" customFormat="1" ht="29.25" customHeight="1">
      <c r="B128" s="123"/>
      <c r="C128" s="124" t="s">
        <v>103</v>
      </c>
      <c r="D128" s="125" t="s">
        <v>57</v>
      </c>
      <c r="E128" s="125" t="s">
        <v>53</v>
      </c>
      <c r="F128" s="125" t="s">
        <v>54</v>
      </c>
      <c r="G128" s="125" t="s">
        <v>104</v>
      </c>
      <c r="H128" s="125" t="s">
        <v>105</v>
      </c>
      <c r="I128" s="126" t="s">
        <v>106</v>
      </c>
      <c r="J128" s="127" t="s">
        <v>82</v>
      </c>
      <c r="K128" s="128" t="s">
        <v>107</v>
      </c>
      <c r="L128" s="123"/>
      <c r="M128" s="59" t="s">
        <v>1</v>
      </c>
      <c r="N128" s="60" t="s">
        <v>36</v>
      </c>
      <c r="O128" s="60" t="s">
        <v>108</v>
      </c>
      <c r="P128" s="60" t="s">
        <v>109</v>
      </c>
      <c r="Q128" s="60" t="s">
        <v>110</v>
      </c>
      <c r="R128" s="60" t="s">
        <v>111</v>
      </c>
      <c r="S128" s="60" t="s">
        <v>112</v>
      </c>
      <c r="T128" s="61" t="s">
        <v>113</v>
      </c>
    </row>
    <row r="129" spans="2:65" s="1" customFormat="1" ht="22.9" customHeight="1">
      <c r="B129" s="32"/>
      <c r="C129" s="64" t="s">
        <v>83</v>
      </c>
      <c r="I129" s="86"/>
      <c r="J129" s="129">
        <f>BK129</f>
        <v>0</v>
      </c>
      <c r="L129" s="32"/>
      <c r="M129" s="62"/>
      <c r="N129" s="53"/>
      <c r="O129" s="53"/>
      <c r="P129" s="130">
        <f>P130+P518+P648</f>
        <v>0</v>
      </c>
      <c r="Q129" s="53"/>
      <c r="R129" s="130">
        <f>R130+R518+R648</f>
        <v>243.87675039933998</v>
      </c>
      <c r="S129" s="53"/>
      <c r="T129" s="131">
        <f>T130+T518+T648</f>
        <v>30.04026678</v>
      </c>
      <c r="AT129" s="17" t="s">
        <v>71</v>
      </c>
      <c r="AU129" s="17" t="s">
        <v>84</v>
      </c>
      <c r="BK129" s="132">
        <f>BK130+BK518+BK648</f>
        <v>0</v>
      </c>
    </row>
    <row r="130" spans="2:65" s="11" customFormat="1" ht="25.9" customHeight="1">
      <c r="B130" s="133"/>
      <c r="D130" s="134" t="s">
        <v>71</v>
      </c>
      <c r="E130" s="135" t="s">
        <v>114</v>
      </c>
      <c r="F130" s="135" t="s">
        <v>115</v>
      </c>
      <c r="I130" s="136"/>
      <c r="J130" s="137">
        <f>BK130</f>
        <v>0</v>
      </c>
      <c r="L130" s="133"/>
      <c r="M130" s="138"/>
      <c r="N130" s="139"/>
      <c r="O130" s="139"/>
      <c r="P130" s="140">
        <f>P131+P144+P152+P161+P379+P382+P516</f>
        <v>0</v>
      </c>
      <c r="Q130" s="139"/>
      <c r="R130" s="140">
        <f>R131+R144+R152+R161+R379+R382+R516</f>
        <v>241.47030341933998</v>
      </c>
      <c r="S130" s="139"/>
      <c r="T130" s="141">
        <f>T131+T144+T152+T161+T379+T382+T516</f>
        <v>29.2072</v>
      </c>
      <c r="AR130" s="134" t="s">
        <v>77</v>
      </c>
      <c r="AT130" s="142" t="s">
        <v>71</v>
      </c>
      <c r="AU130" s="142" t="s">
        <v>72</v>
      </c>
      <c r="AY130" s="134" t="s">
        <v>116</v>
      </c>
      <c r="BK130" s="143">
        <f>BK131+BK144+BK152+BK161+BK379+BK382+BK516</f>
        <v>0</v>
      </c>
    </row>
    <row r="131" spans="2:65" s="11" customFormat="1" ht="22.9" customHeight="1">
      <c r="B131" s="133"/>
      <c r="D131" s="134" t="s">
        <v>71</v>
      </c>
      <c r="E131" s="144" t="s">
        <v>77</v>
      </c>
      <c r="F131" s="144" t="s">
        <v>117</v>
      </c>
      <c r="I131" s="136"/>
      <c r="J131" s="145">
        <f>BK131</f>
        <v>0</v>
      </c>
      <c r="L131" s="133"/>
      <c r="M131" s="138"/>
      <c r="N131" s="139"/>
      <c r="O131" s="139"/>
      <c r="P131" s="140">
        <f>SUM(P132:P143)</f>
        <v>0</v>
      </c>
      <c r="Q131" s="139"/>
      <c r="R131" s="140">
        <f>SUM(R132:R143)</f>
        <v>0</v>
      </c>
      <c r="S131" s="139"/>
      <c r="T131" s="141">
        <f>SUM(T132:T143)</f>
        <v>0</v>
      </c>
      <c r="AR131" s="134" t="s">
        <v>77</v>
      </c>
      <c r="AT131" s="142" t="s">
        <v>71</v>
      </c>
      <c r="AU131" s="142" t="s">
        <v>77</v>
      </c>
      <c r="AY131" s="134" t="s">
        <v>116</v>
      </c>
      <c r="BK131" s="143">
        <f>SUM(BK132:BK143)</f>
        <v>0</v>
      </c>
    </row>
    <row r="132" spans="2:65" s="1" customFormat="1" ht="24" customHeight="1">
      <c r="B132" s="146"/>
      <c r="C132" s="147" t="s">
        <v>77</v>
      </c>
      <c r="D132" s="147" t="s">
        <v>118</v>
      </c>
      <c r="E132" s="148" t="s">
        <v>119</v>
      </c>
      <c r="F132" s="149" t="s">
        <v>120</v>
      </c>
      <c r="G132" s="150" t="s">
        <v>121</v>
      </c>
      <c r="H132" s="151">
        <v>12.17</v>
      </c>
      <c r="I132" s="152"/>
      <c r="J132" s="151">
        <f>ROUND(I132*H132,3)</f>
        <v>0</v>
      </c>
      <c r="K132" s="149" t="s">
        <v>122</v>
      </c>
      <c r="L132" s="32"/>
      <c r="M132" s="153" t="s">
        <v>1</v>
      </c>
      <c r="N132" s="154" t="s">
        <v>38</v>
      </c>
      <c r="O132" s="55"/>
      <c r="P132" s="155">
        <f>O132*H132</f>
        <v>0</v>
      </c>
      <c r="Q132" s="155">
        <v>0</v>
      </c>
      <c r="R132" s="155">
        <f>Q132*H132</f>
        <v>0</v>
      </c>
      <c r="S132" s="155">
        <v>0</v>
      </c>
      <c r="T132" s="156">
        <f>S132*H132</f>
        <v>0</v>
      </c>
      <c r="AR132" s="157" t="s">
        <v>123</v>
      </c>
      <c r="AT132" s="157" t="s">
        <v>118</v>
      </c>
      <c r="AU132" s="157" t="s">
        <v>124</v>
      </c>
      <c r="AY132" s="17" t="s">
        <v>116</v>
      </c>
      <c r="BE132" s="158">
        <f>IF(N132="základná",J132,0)</f>
        <v>0</v>
      </c>
      <c r="BF132" s="158">
        <f>IF(N132="znížená",J132,0)</f>
        <v>0</v>
      </c>
      <c r="BG132" s="158">
        <f>IF(N132="zákl. prenesená",J132,0)</f>
        <v>0</v>
      </c>
      <c r="BH132" s="158">
        <f>IF(N132="zníž. prenesená",J132,0)</f>
        <v>0</v>
      </c>
      <c r="BI132" s="158">
        <f>IF(N132="nulová",J132,0)</f>
        <v>0</v>
      </c>
      <c r="BJ132" s="17" t="s">
        <v>124</v>
      </c>
      <c r="BK132" s="159">
        <f>ROUND(I132*H132,3)</f>
        <v>0</v>
      </c>
      <c r="BL132" s="17" t="s">
        <v>123</v>
      </c>
      <c r="BM132" s="157" t="s">
        <v>125</v>
      </c>
    </row>
    <row r="133" spans="2:65" s="12" customFormat="1" ht="22.5">
      <c r="B133" s="160"/>
      <c r="D133" s="161" t="s">
        <v>126</v>
      </c>
      <c r="E133" s="162" t="s">
        <v>1</v>
      </c>
      <c r="F133" s="163" t="s">
        <v>127</v>
      </c>
      <c r="H133" s="164">
        <v>12.17</v>
      </c>
      <c r="I133" s="165"/>
      <c r="L133" s="160"/>
      <c r="M133" s="166"/>
      <c r="N133" s="167"/>
      <c r="O133" s="167"/>
      <c r="P133" s="167"/>
      <c r="Q133" s="167"/>
      <c r="R133" s="167"/>
      <c r="S133" s="167"/>
      <c r="T133" s="168"/>
      <c r="AT133" s="162" t="s">
        <v>126</v>
      </c>
      <c r="AU133" s="162" t="s">
        <v>124</v>
      </c>
      <c r="AV133" s="12" t="s">
        <v>124</v>
      </c>
      <c r="AW133" s="12" t="s">
        <v>28</v>
      </c>
      <c r="AX133" s="12" t="s">
        <v>72</v>
      </c>
      <c r="AY133" s="162" t="s">
        <v>116</v>
      </c>
    </row>
    <row r="134" spans="2:65" s="13" customFormat="1">
      <c r="B134" s="169"/>
      <c r="D134" s="161" t="s">
        <v>126</v>
      </c>
      <c r="E134" s="170" t="s">
        <v>1</v>
      </c>
      <c r="F134" s="171" t="s">
        <v>128</v>
      </c>
      <c r="H134" s="172">
        <v>12.17</v>
      </c>
      <c r="I134" s="173"/>
      <c r="L134" s="169"/>
      <c r="M134" s="174"/>
      <c r="N134" s="175"/>
      <c r="O134" s="175"/>
      <c r="P134" s="175"/>
      <c r="Q134" s="175"/>
      <c r="R134" s="175"/>
      <c r="S134" s="175"/>
      <c r="T134" s="176"/>
      <c r="AT134" s="170" t="s">
        <v>126</v>
      </c>
      <c r="AU134" s="170" t="s">
        <v>124</v>
      </c>
      <c r="AV134" s="13" t="s">
        <v>123</v>
      </c>
      <c r="AW134" s="13" t="s">
        <v>28</v>
      </c>
      <c r="AX134" s="13" t="s">
        <v>77</v>
      </c>
      <c r="AY134" s="170" t="s">
        <v>116</v>
      </c>
    </row>
    <row r="135" spans="2:65" s="1" customFormat="1" ht="24" customHeight="1">
      <c r="B135" s="146"/>
      <c r="C135" s="147" t="s">
        <v>124</v>
      </c>
      <c r="D135" s="147" t="s">
        <v>118</v>
      </c>
      <c r="E135" s="148" t="s">
        <v>129</v>
      </c>
      <c r="F135" s="149" t="s">
        <v>130</v>
      </c>
      <c r="G135" s="150" t="s">
        <v>121</v>
      </c>
      <c r="H135" s="151">
        <v>236.87100000000001</v>
      </c>
      <c r="I135" s="152"/>
      <c r="J135" s="151">
        <f>ROUND(I135*H135,3)</f>
        <v>0</v>
      </c>
      <c r="K135" s="149" t="s">
        <v>131</v>
      </c>
      <c r="L135" s="32"/>
      <c r="M135" s="153" t="s">
        <v>1</v>
      </c>
      <c r="N135" s="154" t="s">
        <v>38</v>
      </c>
      <c r="O135" s="55"/>
      <c r="P135" s="155">
        <f>O135*H135</f>
        <v>0</v>
      </c>
      <c r="Q135" s="155">
        <v>0</v>
      </c>
      <c r="R135" s="155">
        <f>Q135*H135</f>
        <v>0</v>
      </c>
      <c r="S135" s="155">
        <v>0</v>
      </c>
      <c r="T135" s="156">
        <f>S135*H135</f>
        <v>0</v>
      </c>
      <c r="AR135" s="157" t="s">
        <v>123</v>
      </c>
      <c r="AT135" s="157" t="s">
        <v>118</v>
      </c>
      <c r="AU135" s="157" t="s">
        <v>124</v>
      </c>
      <c r="AY135" s="17" t="s">
        <v>116</v>
      </c>
      <c r="BE135" s="158">
        <f>IF(N135="základná",J135,0)</f>
        <v>0</v>
      </c>
      <c r="BF135" s="158">
        <f>IF(N135="znížená",J135,0)</f>
        <v>0</v>
      </c>
      <c r="BG135" s="158">
        <f>IF(N135="zákl. prenesená",J135,0)</f>
        <v>0</v>
      </c>
      <c r="BH135" s="158">
        <f>IF(N135="zníž. prenesená",J135,0)</f>
        <v>0</v>
      </c>
      <c r="BI135" s="158">
        <f>IF(N135="nulová",J135,0)</f>
        <v>0</v>
      </c>
      <c r="BJ135" s="17" t="s">
        <v>124</v>
      </c>
      <c r="BK135" s="159">
        <f>ROUND(I135*H135,3)</f>
        <v>0</v>
      </c>
      <c r="BL135" s="17" t="s">
        <v>123</v>
      </c>
      <c r="BM135" s="157" t="s">
        <v>132</v>
      </c>
    </row>
    <row r="136" spans="2:65" s="12" customFormat="1">
      <c r="B136" s="160"/>
      <c r="D136" s="161" t="s">
        <v>126</v>
      </c>
      <c r="E136" s="162" t="s">
        <v>1</v>
      </c>
      <c r="F136" s="163" t="s">
        <v>133</v>
      </c>
      <c r="H136" s="164">
        <v>236.87100000000001</v>
      </c>
      <c r="I136" s="165"/>
      <c r="L136" s="160"/>
      <c r="M136" s="166"/>
      <c r="N136" s="167"/>
      <c r="O136" s="167"/>
      <c r="P136" s="167"/>
      <c r="Q136" s="167"/>
      <c r="R136" s="167"/>
      <c r="S136" s="167"/>
      <c r="T136" s="168"/>
      <c r="AT136" s="162" t="s">
        <v>126</v>
      </c>
      <c r="AU136" s="162" t="s">
        <v>124</v>
      </c>
      <c r="AV136" s="12" t="s">
        <v>124</v>
      </c>
      <c r="AW136" s="12" t="s">
        <v>28</v>
      </c>
      <c r="AX136" s="12" t="s">
        <v>72</v>
      </c>
      <c r="AY136" s="162" t="s">
        <v>116</v>
      </c>
    </row>
    <row r="137" spans="2:65" s="13" customFormat="1">
      <c r="B137" s="169"/>
      <c r="D137" s="161" t="s">
        <v>126</v>
      </c>
      <c r="E137" s="170" t="s">
        <v>1</v>
      </c>
      <c r="F137" s="171" t="s">
        <v>128</v>
      </c>
      <c r="H137" s="172">
        <v>236.87100000000001</v>
      </c>
      <c r="I137" s="173"/>
      <c r="L137" s="169"/>
      <c r="M137" s="174"/>
      <c r="N137" s="175"/>
      <c r="O137" s="175"/>
      <c r="P137" s="175"/>
      <c r="Q137" s="175"/>
      <c r="R137" s="175"/>
      <c r="S137" s="175"/>
      <c r="T137" s="176"/>
      <c r="AT137" s="170" t="s">
        <v>126</v>
      </c>
      <c r="AU137" s="170" t="s">
        <v>124</v>
      </c>
      <c r="AV137" s="13" t="s">
        <v>123</v>
      </c>
      <c r="AW137" s="13" t="s">
        <v>28</v>
      </c>
      <c r="AX137" s="13" t="s">
        <v>77</v>
      </c>
      <c r="AY137" s="170" t="s">
        <v>116</v>
      </c>
    </row>
    <row r="138" spans="2:65" s="1" customFormat="1" ht="36" customHeight="1">
      <c r="B138" s="146"/>
      <c r="C138" s="147" t="s">
        <v>134</v>
      </c>
      <c r="D138" s="147" t="s">
        <v>118</v>
      </c>
      <c r="E138" s="148" t="s">
        <v>135</v>
      </c>
      <c r="F138" s="149" t="s">
        <v>136</v>
      </c>
      <c r="G138" s="150" t="s">
        <v>121</v>
      </c>
      <c r="H138" s="151">
        <v>236.87100000000001</v>
      </c>
      <c r="I138" s="152"/>
      <c r="J138" s="151">
        <f>ROUND(I138*H138,3)</f>
        <v>0</v>
      </c>
      <c r="K138" s="149" t="s">
        <v>131</v>
      </c>
      <c r="L138" s="32"/>
      <c r="M138" s="153" t="s">
        <v>1</v>
      </c>
      <c r="N138" s="154" t="s">
        <v>38</v>
      </c>
      <c r="O138" s="55"/>
      <c r="P138" s="155">
        <f>O138*H138</f>
        <v>0</v>
      </c>
      <c r="Q138" s="155">
        <v>0</v>
      </c>
      <c r="R138" s="155">
        <f>Q138*H138</f>
        <v>0</v>
      </c>
      <c r="S138" s="155">
        <v>0</v>
      </c>
      <c r="T138" s="156">
        <f>S138*H138</f>
        <v>0</v>
      </c>
      <c r="AR138" s="157" t="s">
        <v>123</v>
      </c>
      <c r="AT138" s="157" t="s">
        <v>118</v>
      </c>
      <c r="AU138" s="157" t="s">
        <v>124</v>
      </c>
      <c r="AY138" s="17" t="s">
        <v>116</v>
      </c>
      <c r="BE138" s="158">
        <f>IF(N138="základná",J138,0)</f>
        <v>0</v>
      </c>
      <c r="BF138" s="158">
        <f>IF(N138="znížená",J138,0)</f>
        <v>0</v>
      </c>
      <c r="BG138" s="158">
        <f>IF(N138="zákl. prenesená",J138,0)</f>
        <v>0</v>
      </c>
      <c r="BH138" s="158">
        <f>IF(N138="zníž. prenesená",J138,0)</f>
        <v>0</v>
      </c>
      <c r="BI138" s="158">
        <f>IF(N138="nulová",J138,0)</f>
        <v>0</v>
      </c>
      <c r="BJ138" s="17" t="s">
        <v>124</v>
      </c>
      <c r="BK138" s="159">
        <f>ROUND(I138*H138,3)</f>
        <v>0</v>
      </c>
      <c r="BL138" s="17" t="s">
        <v>123</v>
      </c>
      <c r="BM138" s="157" t="s">
        <v>137</v>
      </c>
    </row>
    <row r="139" spans="2:65" s="1" customFormat="1" ht="24" customHeight="1">
      <c r="B139" s="146"/>
      <c r="C139" s="147" t="s">
        <v>123</v>
      </c>
      <c r="D139" s="147" t="s">
        <v>118</v>
      </c>
      <c r="E139" s="148" t="s">
        <v>138</v>
      </c>
      <c r="F139" s="149" t="s">
        <v>139</v>
      </c>
      <c r="G139" s="150" t="s">
        <v>121</v>
      </c>
      <c r="H139" s="151">
        <v>236.87100000000001</v>
      </c>
      <c r="I139" s="152"/>
      <c r="J139" s="151">
        <f>ROUND(I139*H139,3)</f>
        <v>0</v>
      </c>
      <c r="K139" s="149" t="s">
        <v>122</v>
      </c>
      <c r="L139" s="32"/>
      <c r="M139" s="153" t="s">
        <v>1</v>
      </c>
      <c r="N139" s="154" t="s">
        <v>38</v>
      </c>
      <c r="O139" s="55"/>
      <c r="P139" s="155">
        <f>O139*H139</f>
        <v>0</v>
      </c>
      <c r="Q139" s="155">
        <v>0</v>
      </c>
      <c r="R139" s="155">
        <f>Q139*H139</f>
        <v>0</v>
      </c>
      <c r="S139" s="155">
        <v>0</v>
      </c>
      <c r="T139" s="156">
        <f>S139*H139</f>
        <v>0</v>
      </c>
      <c r="AR139" s="157" t="s">
        <v>123</v>
      </c>
      <c r="AT139" s="157" t="s">
        <v>118</v>
      </c>
      <c r="AU139" s="157" t="s">
        <v>124</v>
      </c>
      <c r="AY139" s="17" t="s">
        <v>116</v>
      </c>
      <c r="BE139" s="158">
        <f>IF(N139="základná",J139,0)</f>
        <v>0</v>
      </c>
      <c r="BF139" s="158">
        <f>IF(N139="znížená",J139,0)</f>
        <v>0</v>
      </c>
      <c r="BG139" s="158">
        <f>IF(N139="zákl. prenesená",J139,0)</f>
        <v>0</v>
      </c>
      <c r="BH139" s="158">
        <f>IF(N139="zníž. prenesená",J139,0)</f>
        <v>0</v>
      </c>
      <c r="BI139" s="158">
        <f>IF(N139="nulová",J139,0)</f>
        <v>0</v>
      </c>
      <c r="BJ139" s="17" t="s">
        <v>124</v>
      </c>
      <c r="BK139" s="159">
        <f>ROUND(I139*H139,3)</f>
        <v>0</v>
      </c>
      <c r="BL139" s="17" t="s">
        <v>123</v>
      </c>
      <c r="BM139" s="157" t="s">
        <v>140</v>
      </c>
    </row>
    <row r="140" spans="2:65" s="1" customFormat="1" ht="16.5" customHeight="1">
      <c r="B140" s="146"/>
      <c r="C140" s="147" t="s">
        <v>141</v>
      </c>
      <c r="D140" s="147" t="s">
        <v>118</v>
      </c>
      <c r="E140" s="148" t="s">
        <v>142</v>
      </c>
      <c r="F140" s="149" t="s">
        <v>143</v>
      </c>
      <c r="G140" s="150" t="s">
        <v>121</v>
      </c>
      <c r="H140" s="151">
        <v>236.87100000000001</v>
      </c>
      <c r="I140" s="152"/>
      <c r="J140" s="151">
        <f>ROUND(I140*H140,3)</f>
        <v>0</v>
      </c>
      <c r="K140" s="149" t="s">
        <v>122</v>
      </c>
      <c r="L140" s="32"/>
      <c r="M140" s="153" t="s">
        <v>1</v>
      </c>
      <c r="N140" s="154" t="s">
        <v>38</v>
      </c>
      <c r="O140" s="55"/>
      <c r="P140" s="155">
        <f>O140*H140</f>
        <v>0</v>
      </c>
      <c r="Q140" s="155">
        <v>0</v>
      </c>
      <c r="R140" s="155">
        <f>Q140*H140</f>
        <v>0</v>
      </c>
      <c r="S140" s="155">
        <v>0</v>
      </c>
      <c r="T140" s="156">
        <f>S140*H140</f>
        <v>0</v>
      </c>
      <c r="AR140" s="157" t="s">
        <v>123</v>
      </c>
      <c r="AT140" s="157" t="s">
        <v>118</v>
      </c>
      <c r="AU140" s="157" t="s">
        <v>124</v>
      </c>
      <c r="AY140" s="17" t="s">
        <v>116</v>
      </c>
      <c r="BE140" s="158">
        <f>IF(N140="základná",J140,0)</f>
        <v>0</v>
      </c>
      <c r="BF140" s="158">
        <f>IF(N140="znížená",J140,0)</f>
        <v>0</v>
      </c>
      <c r="BG140" s="158">
        <f>IF(N140="zákl. prenesená",J140,0)</f>
        <v>0</v>
      </c>
      <c r="BH140" s="158">
        <f>IF(N140="zníž. prenesená",J140,0)</f>
        <v>0</v>
      </c>
      <c r="BI140" s="158">
        <f>IF(N140="nulová",J140,0)</f>
        <v>0</v>
      </c>
      <c r="BJ140" s="17" t="s">
        <v>124</v>
      </c>
      <c r="BK140" s="159">
        <f>ROUND(I140*H140,3)</f>
        <v>0</v>
      </c>
      <c r="BL140" s="17" t="s">
        <v>123</v>
      </c>
      <c r="BM140" s="157" t="s">
        <v>144</v>
      </c>
    </row>
    <row r="141" spans="2:65" s="1" customFormat="1" ht="36" customHeight="1">
      <c r="B141" s="146"/>
      <c r="C141" s="147" t="s">
        <v>145</v>
      </c>
      <c r="D141" s="147" t="s">
        <v>118</v>
      </c>
      <c r="E141" s="148" t="s">
        <v>146</v>
      </c>
      <c r="F141" s="149" t="s">
        <v>147</v>
      </c>
      <c r="G141" s="150" t="s">
        <v>121</v>
      </c>
      <c r="H141" s="151">
        <v>210.55199999999999</v>
      </c>
      <c r="I141" s="152"/>
      <c r="J141" s="151">
        <f>ROUND(I141*H141,3)</f>
        <v>0</v>
      </c>
      <c r="K141" s="149" t="s">
        <v>131</v>
      </c>
      <c r="L141" s="32"/>
      <c r="M141" s="153" t="s">
        <v>1</v>
      </c>
      <c r="N141" s="154" t="s">
        <v>38</v>
      </c>
      <c r="O141" s="55"/>
      <c r="P141" s="155">
        <f>O141*H141</f>
        <v>0</v>
      </c>
      <c r="Q141" s="155">
        <v>0</v>
      </c>
      <c r="R141" s="155">
        <f>Q141*H141</f>
        <v>0</v>
      </c>
      <c r="S141" s="155">
        <v>0</v>
      </c>
      <c r="T141" s="156">
        <f>S141*H141</f>
        <v>0</v>
      </c>
      <c r="AR141" s="157" t="s">
        <v>123</v>
      </c>
      <c r="AT141" s="157" t="s">
        <v>118</v>
      </c>
      <c r="AU141" s="157" t="s">
        <v>124</v>
      </c>
      <c r="AY141" s="17" t="s">
        <v>116</v>
      </c>
      <c r="BE141" s="158">
        <f>IF(N141="základná",J141,0)</f>
        <v>0</v>
      </c>
      <c r="BF141" s="158">
        <f>IF(N141="znížená",J141,0)</f>
        <v>0</v>
      </c>
      <c r="BG141" s="158">
        <f>IF(N141="zákl. prenesená",J141,0)</f>
        <v>0</v>
      </c>
      <c r="BH141" s="158">
        <f>IF(N141="zníž. prenesená",J141,0)</f>
        <v>0</v>
      </c>
      <c r="BI141" s="158">
        <f>IF(N141="nulová",J141,0)</f>
        <v>0</v>
      </c>
      <c r="BJ141" s="17" t="s">
        <v>124</v>
      </c>
      <c r="BK141" s="159">
        <f>ROUND(I141*H141,3)</f>
        <v>0</v>
      </c>
      <c r="BL141" s="17" t="s">
        <v>123</v>
      </c>
      <c r="BM141" s="157" t="s">
        <v>148</v>
      </c>
    </row>
    <row r="142" spans="2:65" s="12" customFormat="1">
      <c r="B142" s="160"/>
      <c r="D142" s="161" t="s">
        <v>126</v>
      </c>
      <c r="E142" s="162" t="s">
        <v>1</v>
      </c>
      <c r="F142" s="163" t="s">
        <v>149</v>
      </c>
      <c r="H142" s="164">
        <v>210.55199999999999</v>
      </c>
      <c r="I142" s="165"/>
      <c r="L142" s="160"/>
      <c r="M142" s="166"/>
      <c r="N142" s="167"/>
      <c r="O142" s="167"/>
      <c r="P142" s="167"/>
      <c r="Q142" s="167"/>
      <c r="R142" s="167"/>
      <c r="S142" s="167"/>
      <c r="T142" s="168"/>
      <c r="AT142" s="162" t="s">
        <v>126</v>
      </c>
      <c r="AU142" s="162" t="s">
        <v>124</v>
      </c>
      <c r="AV142" s="12" t="s">
        <v>124</v>
      </c>
      <c r="AW142" s="12" t="s">
        <v>28</v>
      </c>
      <c r="AX142" s="12" t="s">
        <v>72</v>
      </c>
      <c r="AY142" s="162" t="s">
        <v>116</v>
      </c>
    </row>
    <row r="143" spans="2:65" s="13" customFormat="1">
      <c r="B143" s="169"/>
      <c r="D143" s="161" t="s">
        <v>126</v>
      </c>
      <c r="E143" s="170" t="s">
        <v>1</v>
      </c>
      <c r="F143" s="171" t="s">
        <v>128</v>
      </c>
      <c r="H143" s="172">
        <v>210.55199999999999</v>
      </c>
      <c r="I143" s="173"/>
      <c r="L143" s="169"/>
      <c r="M143" s="174"/>
      <c r="N143" s="175"/>
      <c r="O143" s="175"/>
      <c r="P143" s="175"/>
      <c r="Q143" s="175"/>
      <c r="R143" s="175"/>
      <c r="S143" s="175"/>
      <c r="T143" s="176"/>
      <c r="AT143" s="170" t="s">
        <v>126</v>
      </c>
      <c r="AU143" s="170" t="s">
        <v>124</v>
      </c>
      <c r="AV143" s="13" t="s">
        <v>123</v>
      </c>
      <c r="AW143" s="13" t="s">
        <v>28</v>
      </c>
      <c r="AX143" s="13" t="s">
        <v>77</v>
      </c>
      <c r="AY143" s="170" t="s">
        <v>116</v>
      </c>
    </row>
    <row r="144" spans="2:65" s="11" customFormat="1" ht="22.9" customHeight="1">
      <c r="B144" s="133"/>
      <c r="D144" s="134" t="s">
        <v>71</v>
      </c>
      <c r="E144" s="144" t="s">
        <v>124</v>
      </c>
      <c r="F144" s="144" t="s">
        <v>150</v>
      </c>
      <c r="I144" s="136"/>
      <c r="J144" s="145">
        <f>BK144</f>
        <v>0</v>
      </c>
      <c r="L144" s="133"/>
      <c r="M144" s="138"/>
      <c r="N144" s="139"/>
      <c r="O144" s="139"/>
      <c r="P144" s="140">
        <f>SUM(P145:P151)</f>
        <v>0</v>
      </c>
      <c r="Q144" s="139"/>
      <c r="R144" s="140">
        <f>SUM(R145:R151)</f>
        <v>30.165171086000001</v>
      </c>
      <c r="S144" s="139"/>
      <c r="T144" s="141">
        <f>SUM(T145:T151)</f>
        <v>0</v>
      </c>
      <c r="AR144" s="134" t="s">
        <v>77</v>
      </c>
      <c r="AT144" s="142" t="s">
        <v>71</v>
      </c>
      <c r="AU144" s="142" t="s">
        <v>77</v>
      </c>
      <c r="AY144" s="134" t="s">
        <v>116</v>
      </c>
      <c r="BK144" s="143">
        <f>SUM(BK145:BK151)</f>
        <v>0</v>
      </c>
    </row>
    <row r="145" spans="2:65" s="1" customFormat="1" ht="16.5" customHeight="1">
      <c r="B145" s="146"/>
      <c r="C145" s="147" t="s">
        <v>151</v>
      </c>
      <c r="D145" s="147" t="s">
        <v>118</v>
      </c>
      <c r="E145" s="148" t="s">
        <v>152</v>
      </c>
      <c r="F145" s="149" t="s">
        <v>153</v>
      </c>
      <c r="G145" s="150" t="s">
        <v>154</v>
      </c>
      <c r="H145" s="151">
        <v>119.455</v>
      </c>
      <c r="I145" s="152"/>
      <c r="J145" s="151">
        <f>ROUND(I145*H145,3)</f>
        <v>0</v>
      </c>
      <c r="K145" s="149" t="s">
        <v>131</v>
      </c>
      <c r="L145" s="32"/>
      <c r="M145" s="153" t="s">
        <v>1</v>
      </c>
      <c r="N145" s="154" t="s">
        <v>38</v>
      </c>
      <c r="O145" s="55"/>
      <c r="P145" s="155">
        <f>O145*H145</f>
        <v>0</v>
      </c>
      <c r="Q145" s="155">
        <v>0.25195000000000001</v>
      </c>
      <c r="R145" s="155">
        <f>Q145*H145</f>
        <v>30.096687249999999</v>
      </c>
      <c r="S145" s="155">
        <v>0</v>
      </c>
      <c r="T145" s="156">
        <f>S145*H145</f>
        <v>0</v>
      </c>
      <c r="AR145" s="157" t="s">
        <v>123</v>
      </c>
      <c r="AT145" s="157" t="s">
        <v>118</v>
      </c>
      <c r="AU145" s="157" t="s">
        <v>124</v>
      </c>
      <c r="AY145" s="17" t="s">
        <v>116</v>
      </c>
      <c r="BE145" s="158">
        <f>IF(N145="základná",J145,0)</f>
        <v>0</v>
      </c>
      <c r="BF145" s="158">
        <f>IF(N145="znížená",J145,0)</f>
        <v>0</v>
      </c>
      <c r="BG145" s="158">
        <f>IF(N145="zákl. prenesená",J145,0)</f>
        <v>0</v>
      </c>
      <c r="BH145" s="158">
        <f>IF(N145="zníž. prenesená",J145,0)</f>
        <v>0</v>
      </c>
      <c r="BI145" s="158">
        <f>IF(N145="nulová",J145,0)</f>
        <v>0</v>
      </c>
      <c r="BJ145" s="17" t="s">
        <v>124</v>
      </c>
      <c r="BK145" s="159">
        <f>ROUND(I145*H145,3)</f>
        <v>0</v>
      </c>
      <c r="BL145" s="17" t="s">
        <v>123</v>
      </c>
      <c r="BM145" s="157" t="s">
        <v>155</v>
      </c>
    </row>
    <row r="146" spans="2:65" s="12" customFormat="1" ht="22.5">
      <c r="B146" s="160"/>
      <c r="D146" s="161" t="s">
        <v>126</v>
      </c>
      <c r="E146" s="162" t="s">
        <v>1</v>
      </c>
      <c r="F146" s="163" t="s">
        <v>156</v>
      </c>
      <c r="H146" s="164">
        <v>119.455</v>
      </c>
      <c r="I146" s="165"/>
      <c r="L146" s="160"/>
      <c r="M146" s="166"/>
      <c r="N146" s="167"/>
      <c r="O146" s="167"/>
      <c r="P146" s="167"/>
      <c r="Q146" s="167"/>
      <c r="R146" s="167"/>
      <c r="S146" s="167"/>
      <c r="T146" s="168"/>
      <c r="AT146" s="162" t="s">
        <v>126</v>
      </c>
      <c r="AU146" s="162" t="s">
        <v>124</v>
      </c>
      <c r="AV146" s="12" t="s">
        <v>124</v>
      </c>
      <c r="AW146" s="12" t="s">
        <v>28</v>
      </c>
      <c r="AX146" s="12" t="s">
        <v>77</v>
      </c>
      <c r="AY146" s="162" t="s">
        <v>116</v>
      </c>
    </row>
    <row r="147" spans="2:65" s="14" customFormat="1">
      <c r="B147" s="177"/>
      <c r="D147" s="161" t="s">
        <v>126</v>
      </c>
      <c r="E147" s="178" t="s">
        <v>1</v>
      </c>
      <c r="F147" s="179" t="s">
        <v>157</v>
      </c>
      <c r="H147" s="178" t="s">
        <v>1</v>
      </c>
      <c r="I147" s="180"/>
      <c r="L147" s="177"/>
      <c r="M147" s="181"/>
      <c r="N147" s="182"/>
      <c r="O147" s="182"/>
      <c r="P147" s="182"/>
      <c r="Q147" s="182"/>
      <c r="R147" s="182"/>
      <c r="S147" s="182"/>
      <c r="T147" s="183"/>
      <c r="AT147" s="178" t="s">
        <v>126</v>
      </c>
      <c r="AU147" s="178" t="s">
        <v>124</v>
      </c>
      <c r="AV147" s="14" t="s">
        <v>77</v>
      </c>
      <c r="AW147" s="14" t="s">
        <v>28</v>
      </c>
      <c r="AX147" s="14" t="s">
        <v>72</v>
      </c>
      <c r="AY147" s="178" t="s">
        <v>116</v>
      </c>
    </row>
    <row r="148" spans="2:65" s="1" customFormat="1" ht="24" customHeight="1">
      <c r="B148" s="146"/>
      <c r="C148" s="147" t="s">
        <v>158</v>
      </c>
      <c r="D148" s="147" t="s">
        <v>118</v>
      </c>
      <c r="E148" s="148" t="s">
        <v>159</v>
      </c>
      <c r="F148" s="149" t="s">
        <v>160</v>
      </c>
      <c r="G148" s="150" t="s">
        <v>161</v>
      </c>
      <c r="H148" s="151">
        <v>155.292</v>
      </c>
      <c r="I148" s="152"/>
      <c r="J148" s="151">
        <f>ROUND(I148*H148,3)</f>
        <v>0</v>
      </c>
      <c r="K148" s="149" t="s">
        <v>162</v>
      </c>
      <c r="L148" s="32"/>
      <c r="M148" s="153" t="s">
        <v>1</v>
      </c>
      <c r="N148" s="154" t="s">
        <v>38</v>
      </c>
      <c r="O148" s="55"/>
      <c r="P148" s="155">
        <f>O148*H148</f>
        <v>0</v>
      </c>
      <c r="Q148" s="155">
        <v>3.3000000000000003E-5</v>
      </c>
      <c r="R148" s="155">
        <f>Q148*H148</f>
        <v>5.1246360000000001E-3</v>
      </c>
      <c r="S148" s="155">
        <v>0</v>
      </c>
      <c r="T148" s="156">
        <f>S148*H148</f>
        <v>0</v>
      </c>
      <c r="AR148" s="157" t="s">
        <v>123</v>
      </c>
      <c r="AT148" s="157" t="s">
        <v>118</v>
      </c>
      <c r="AU148" s="157" t="s">
        <v>124</v>
      </c>
      <c r="AY148" s="17" t="s">
        <v>116</v>
      </c>
      <c r="BE148" s="158">
        <f>IF(N148="základná",J148,0)</f>
        <v>0</v>
      </c>
      <c r="BF148" s="158">
        <f>IF(N148="znížená",J148,0)</f>
        <v>0</v>
      </c>
      <c r="BG148" s="158">
        <f>IF(N148="zákl. prenesená",J148,0)</f>
        <v>0</v>
      </c>
      <c r="BH148" s="158">
        <f>IF(N148="zníž. prenesená",J148,0)</f>
        <v>0</v>
      </c>
      <c r="BI148" s="158">
        <f>IF(N148="nulová",J148,0)</f>
        <v>0</v>
      </c>
      <c r="BJ148" s="17" t="s">
        <v>124</v>
      </c>
      <c r="BK148" s="159">
        <f>ROUND(I148*H148,3)</f>
        <v>0</v>
      </c>
      <c r="BL148" s="17" t="s">
        <v>123</v>
      </c>
      <c r="BM148" s="157" t="s">
        <v>163</v>
      </c>
    </row>
    <row r="149" spans="2:65" s="12" customFormat="1" ht="22.5">
      <c r="B149" s="160"/>
      <c r="D149" s="161" t="s">
        <v>126</v>
      </c>
      <c r="E149" s="162" t="s">
        <v>1</v>
      </c>
      <c r="F149" s="163" t="s">
        <v>164</v>
      </c>
      <c r="H149" s="164">
        <v>155.292</v>
      </c>
      <c r="I149" s="165"/>
      <c r="L149" s="160"/>
      <c r="M149" s="166"/>
      <c r="N149" s="167"/>
      <c r="O149" s="167"/>
      <c r="P149" s="167"/>
      <c r="Q149" s="167"/>
      <c r="R149" s="167"/>
      <c r="S149" s="167"/>
      <c r="T149" s="168"/>
      <c r="AT149" s="162" t="s">
        <v>126</v>
      </c>
      <c r="AU149" s="162" t="s">
        <v>124</v>
      </c>
      <c r="AV149" s="12" t="s">
        <v>124</v>
      </c>
      <c r="AW149" s="12" t="s">
        <v>28</v>
      </c>
      <c r="AX149" s="12" t="s">
        <v>77</v>
      </c>
      <c r="AY149" s="162" t="s">
        <v>116</v>
      </c>
    </row>
    <row r="150" spans="2:65" s="1" customFormat="1" ht="16.5" customHeight="1">
      <c r="B150" s="146"/>
      <c r="C150" s="184" t="s">
        <v>165</v>
      </c>
      <c r="D150" s="184" t="s">
        <v>166</v>
      </c>
      <c r="E150" s="185" t="s">
        <v>167</v>
      </c>
      <c r="F150" s="186" t="s">
        <v>168</v>
      </c>
      <c r="G150" s="187" t="s">
        <v>161</v>
      </c>
      <c r="H150" s="188">
        <v>158.398</v>
      </c>
      <c r="I150" s="189"/>
      <c r="J150" s="188">
        <f>ROUND(I150*H150,3)</f>
        <v>0</v>
      </c>
      <c r="K150" s="186" t="s">
        <v>162</v>
      </c>
      <c r="L150" s="190"/>
      <c r="M150" s="191" t="s">
        <v>1</v>
      </c>
      <c r="N150" s="192" t="s">
        <v>38</v>
      </c>
      <c r="O150" s="55"/>
      <c r="P150" s="155">
        <f>O150*H150</f>
        <v>0</v>
      </c>
      <c r="Q150" s="155">
        <v>4.0000000000000002E-4</v>
      </c>
      <c r="R150" s="155">
        <f>Q150*H150</f>
        <v>6.3359200000000004E-2</v>
      </c>
      <c r="S150" s="155">
        <v>0</v>
      </c>
      <c r="T150" s="156">
        <f>S150*H150</f>
        <v>0</v>
      </c>
      <c r="AR150" s="157" t="s">
        <v>158</v>
      </c>
      <c r="AT150" s="157" t="s">
        <v>166</v>
      </c>
      <c r="AU150" s="157" t="s">
        <v>124</v>
      </c>
      <c r="AY150" s="17" t="s">
        <v>116</v>
      </c>
      <c r="BE150" s="158">
        <f>IF(N150="základná",J150,0)</f>
        <v>0</v>
      </c>
      <c r="BF150" s="158">
        <f>IF(N150="znížená",J150,0)</f>
        <v>0</v>
      </c>
      <c r="BG150" s="158">
        <f>IF(N150="zákl. prenesená",J150,0)</f>
        <v>0</v>
      </c>
      <c r="BH150" s="158">
        <f>IF(N150="zníž. prenesená",J150,0)</f>
        <v>0</v>
      </c>
      <c r="BI150" s="158">
        <f>IF(N150="nulová",J150,0)</f>
        <v>0</v>
      </c>
      <c r="BJ150" s="17" t="s">
        <v>124</v>
      </c>
      <c r="BK150" s="159">
        <f>ROUND(I150*H150,3)</f>
        <v>0</v>
      </c>
      <c r="BL150" s="17" t="s">
        <v>123</v>
      </c>
      <c r="BM150" s="157" t="s">
        <v>169</v>
      </c>
    </row>
    <row r="151" spans="2:65" s="12" customFormat="1">
      <c r="B151" s="160"/>
      <c r="D151" s="161" t="s">
        <v>126</v>
      </c>
      <c r="F151" s="163" t="s">
        <v>170</v>
      </c>
      <c r="H151" s="164">
        <v>158.398</v>
      </c>
      <c r="I151" s="165"/>
      <c r="L151" s="160"/>
      <c r="M151" s="166"/>
      <c r="N151" s="167"/>
      <c r="O151" s="167"/>
      <c r="P151" s="167"/>
      <c r="Q151" s="167"/>
      <c r="R151" s="167"/>
      <c r="S151" s="167"/>
      <c r="T151" s="168"/>
      <c r="AT151" s="162" t="s">
        <v>126</v>
      </c>
      <c r="AU151" s="162" t="s">
        <v>124</v>
      </c>
      <c r="AV151" s="12" t="s">
        <v>124</v>
      </c>
      <c r="AW151" s="12" t="s">
        <v>3</v>
      </c>
      <c r="AX151" s="12" t="s">
        <v>77</v>
      </c>
      <c r="AY151" s="162" t="s">
        <v>116</v>
      </c>
    </row>
    <row r="152" spans="2:65" s="11" customFormat="1" ht="22.9" customHeight="1">
      <c r="B152" s="133"/>
      <c r="D152" s="134" t="s">
        <v>71</v>
      </c>
      <c r="E152" s="144" t="s">
        <v>141</v>
      </c>
      <c r="F152" s="144" t="s">
        <v>171</v>
      </c>
      <c r="I152" s="136"/>
      <c r="J152" s="145">
        <f>BK152</f>
        <v>0</v>
      </c>
      <c r="L152" s="133"/>
      <c r="M152" s="138"/>
      <c r="N152" s="139"/>
      <c r="O152" s="139"/>
      <c r="P152" s="140">
        <f>SUM(P153:P160)</f>
        <v>0</v>
      </c>
      <c r="Q152" s="139"/>
      <c r="R152" s="140">
        <f>SUM(R153:R160)</f>
        <v>125.00995698</v>
      </c>
      <c r="S152" s="139"/>
      <c r="T152" s="141">
        <f>SUM(T153:T160)</f>
        <v>0</v>
      </c>
      <c r="AR152" s="134" t="s">
        <v>77</v>
      </c>
      <c r="AT152" s="142" t="s">
        <v>71</v>
      </c>
      <c r="AU152" s="142" t="s">
        <v>77</v>
      </c>
      <c r="AY152" s="134" t="s">
        <v>116</v>
      </c>
      <c r="BK152" s="143">
        <f>SUM(BK153:BK160)</f>
        <v>0</v>
      </c>
    </row>
    <row r="153" spans="2:65" s="1" customFormat="1" ht="24" customHeight="1">
      <c r="B153" s="146"/>
      <c r="C153" s="147" t="s">
        <v>172</v>
      </c>
      <c r="D153" s="147" t="s">
        <v>118</v>
      </c>
      <c r="E153" s="148" t="s">
        <v>173</v>
      </c>
      <c r="F153" s="149" t="s">
        <v>174</v>
      </c>
      <c r="G153" s="150" t="s">
        <v>161</v>
      </c>
      <c r="H153" s="151">
        <v>114.70699999999999</v>
      </c>
      <c r="I153" s="152"/>
      <c r="J153" s="151">
        <f>ROUND(I153*H153,3)</f>
        <v>0</v>
      </c>
      <c r="K153" s="149" t="s">
        <v>1</v>
      </c>
      <c r="L153" s="32"/>
      <c r="M153" s="153" t="s">
        <v>1</v>
      </c>
      <c r="N153" s="154" t="s">
        <v>38</v>
      </c>
      <c r="O153" s="55"/>
      <c r="P153" s="155">
        <f>O153*H153</f>
        <v>0</v>
      </c>
      <c r="Q153" s="155">
        <v>0.80964000000000003</v>
      </c>
      <c r="R153" s="155">
        <f>Q153*H153</f>
        <v>92.871375479999998</v>
      </c>
      <c r="S153" s="155">
        <v>0</v>
      </c>
      <c r="T153" s="156">
        <f>S153*H153</f>
        <v>0</v>
      </c>
      <c r="AR153" s="157" t="s">
        <v>123</v>
      </c>
      <c r="AT153" s="157" t="s">
        <v>118</v>
      </c>
      <c r="AU153" s="157" t="s">
        <v>124</v>
      </c>
      <c r="AY153" s="17" t="s">
        <v>116</v>
      </c>
      <c r="BE153" s="158">
        <f>IF(N153="základná",J153,0)</f>
        <v>0</v>
      </c>
      <c r="BF153" s="158">
        <f>IF(N153="znížená",J153,0)</f>
        <v>0</v>
      </c>
      <c r="BG153" s="158">
        <f>IF(N153="zákl. prenesená",J153,0)</f>
        <v>0</v>
      </c>
      <c r="BH153" s="158">
        <f>IF(N153="zníž. prenesená",J153,0)</f>
        <v>0</v>
      </c>
      <c r="BI153" s="158">
        <f>IF(N153="nulová",J153,0)</f>
        <v>0</v>
      </c>
      <c r="BJ153" s="17" t="s">
        <v>124</v>
      </c>
      <c r="BK153" s="159">
        <f>ROUND(I153*H153,3)</f>
        <v>0</v>
      </c>
      <c r="BL153" s="17" t="s">
        <v>123</v>
      </c>
      <c r="BM153" s="157" t="s">
        <v>175</v>
      </c>
    </row>
    <row r="154" spans="2:65" s="12" customFormat="1" ht="33.75">
      <c r="B154" s="160"/>
      <c r="D154" s="161" t="s">
        <v>126</v>
      </c>
      <c r="E154" s="162" t="s">
        <v>1</v>
      </c>
      <c r="F154" s="163" t="s">
        <v>176</v>
      </c>
      <c r="H154" s="164">
        <v>114.70699999999999</v>
      </c>
      <c r="I154" s="165"/>
      <c r="L154" s="160"/>
      <c r="M154" s="166"/>
      <c r="N154" s="167"/>
      <c r="O154" s="167"/>
      <c r="P154" s="167"/>
      <c r="Q154" s="167"/>
      <c r="R154" s="167"/>
      <c r="S154" s="167"/>
      <c r="T154" s="168"/>
      <c r="AT154" s="162" t="s">
        <v>126</v>
      </c>
      <c r="AU154" s="162" t="s">
        <v>124</v>
      </c>
      <c r="AV154" s="12" t="s">
        <v>124</v>
      </c>
      <c r="AW154" s="12" t="s">
        <v>28</v>
      </c>
      <c r="AX154" s="12" t="s">
        <v>72</v>
      </c>
      <c r="AY154" s="162" t="s">
        <v>116</v>
      </c>
    </row>
    <row r="155" spans="2:65" s="13" customFormat="1">
      <c r="B155" s="169"/>
      <c r="D155" s="161" t="s">
        <v>126</v>
      </c>
      <c r="E155" s="170" t="s">
        <v>1</v>
      </c>
      <c r="F155" s="171" t="s">
        <v>128</v>
      </c>
      <c r="H155" s="172">
        <v>114.70699999999999</v>
      </c>
      <c r="I155" s="173"/>
      <c r="L155" s="169"/>
      <c r="M155" s="174"/>
      <c r="N155" s="175"/>
      <c r="O155" s="175"/>
      <c r="P155" s="175"/>
      <c r="Q155" s="175"/>
      <c r="R155" s="175"/>
      <c r="S155" s="175"/>
      <c r="T155" s="176"/>
      <c r="AT155" s="170" t="s">
        <v>126</v>
      </c>
      <c r="AU155" s="170" t="s">
        <v>124</v>
      </c>
      <c r="AV155" s="13" t="s">
        <v>123</v>
      </c>
      <c r="AW155" s="13" t="s">
        <v>28</v>
      </c>
      <c r="AX155" s="13" t="s">
        <v>77</v>
      </c>
      <c r="AY155" s="170" t="s">
        <v>116</v>
      </c>
    </row>
    <row r="156" spans="2:65" s="1" customFormat="1" ht="36" customHeight="1">
      <c r="B156" s="146"/>
      <c r="C156" s="147" t="s">
        <v>177</v>
      </c>
      <c r="D156" s="147" t="s">
        <v>118</v>
      </c>
      <c r="E156" s="148" t="s">
        <v>178</v>
      </c>
      <c r="F156" s="149" t="s">
        <v>179</v>
      </c>
      <c r="G156" s="150" t="s">
        <v>161</v>
      </c>
      <c r="H156" s="151">
        <v>114.70699999999999</v>
      </c>
      <c r="I156" s="152"/>
      <c r="J156" s="151">
        <f>ROUND(I156*H156,3)</f>
        <v>0</v>
      </c>
      <c r="K156" s="149" t="s">
        <v>131</v>
      </c>
      <c r="L156" s="32"/>
      <c r="M156" s="153" t="s">
        <v>1</v>
      </c>
      <c r="N156" s="154" t="s">
        <v>38</v>
      </c>
      <c r="O156" s="55"/>
      <c r="P156" s="155">
        <f>O156*H156</f>
        <v>0</v>
      </c>
      <c r="Q156" s="155">
        <v>9.2499999999999999E-2</v>
      </c>
      <c r="R156" s="155">
        <f>Q156*H156</f>
        <v>10.610397499999999</v>
      </c>
      <c r="S156" s="155">
        <v>0</v>
      </c>
      <c r="T156" s="156">
        <f>S156*H156</f>
        <v>0</v>
      </c>
      <c r="AR156" s="157" t="s">
        <v>123</v>
      </c>
      <c r="AT156" s="157" t="s">
        <v>118</v>
      </c>
      <c r="AU156" s="157" t="s">
        <v>124</v>
      </c>
      <c r="AY156" s="17" t="s">
        <v>116</v>
      </c>
      <c r="BE156" s="158">
        <f>IF(N156="základná",J156,0)</f>
        <v>0</v>
      </c>
      <c r="BF156" s="158">
        <f>IF(N156="znížená",J156,0)</f>
        <v>0</v>
      </c>
      <c r="BG156" s="158">
        <f>IF(N156="zákl. prenesená",J156,0)</f>
        <v>0</v>
      </c>
      <c r="BH156" s="158">
        <f>IF(N156="zníž. prenesená",J156,0)</f>
        <v>0</v>
      </c>
      <c r="BI156" s="158">
        <f>IF(N156="nulová",J156,0)</f>
        <v>0</v>
      </c>
      <c r="BJ156" s="17" t="s">
        <v>124</v>
      </c>
      <c r="BK156" s="159">
        <f>ROUND(I156*H156,3)</f>
        <v>0</v>
      </c>
      <c r="BL156" s="17" t="s">
        <v>123</v>
      </c>
      <c r="BM156" s="157" t="s">
        <v>180</v>
      </c>
    </row>
    <row r="157" spans="2:65" s="12" customFormat="1" ht="33.75">
      <c r="B157" s="160"/>
      <c r="D157" s="161" t="s">
        <v>126</v>
      </c>
      <c r="E157" s="162" t="s">
        <v>1</v>
      </c>
      <c r="F157" s="163" t="s">
        <v>176</v>
      </c>
      <c r="H157" s="164">
        <v>114.70699999999999</v>
      </c>
      <c r="I157" s="165"/>
      <c r="L157" s="160"/>
      <c r="M157" s="166"/>
      <c r="N157" s="167"/>
      <c r="O157" s="167"/>
      <c r="P157" s="167"/>
      <c r="Q157" s="167"/>
      <c r="R157" s="167"/>
      <c r="S157" s="167"/>
      <c r="T157" s="168"/>
      <c r="AT157" s="162" t="s">
        <v>126</v>
      </c>
      <c r="AU157" s="162" t="s">
        <v>124</v>
      </c>
      <c r="AV157" s="12" t="s">
        <v>124</v>
      </c>
      <c r="AW157" s="12" t="s">
        <v>28</v>
      </c>
      <c r="AX157" s="12" t="s">
        <v>72</v>
      </c>
      <c r="AY157" s="162" t="s">
        <v>116</v>
      </c>
    </row>
    <row r="158" spans="2:65" s="13" customFormat="1">
      <c r="B158" s="169"/>
      <c r="D158" s="161" t="s">
        <v>126</v>
      </c>
      <c r="E158" s="170" t="s">
        <v>1</v>
      </c>
      <c r="F158" s="171" t="s">
        <v>128</v>
      </c>
      <c r="H158" s="172">
        <v>114.70699999999999</v>
      </c>
      <c r="I158" s="173"/>
      <c r="L158" s="169"/>
      <c r="M158" s="174"/>
      <c r="N158" s="175"/>
      <c r="O158" s="175"/>
      <c r="P158" s="175"/>
      <c r="Q158" s="175"/>
      <c r="R158" s="175"/>
      <c r="S158" s="175"/>
      <c r="T158" s="176"/>
      <c r="AT158" s="170" t="s">
        <v>126</v>
      </c>
      <c r="AU158" s="170" t="s">
        <v>124</v>
      </c>
      <c r="AV158" s="13" t="s">
        <v>123</v>
      </c>
      <c r="AW158" s="13" t="s">
        <v>28</v>
      </c>
      <c r="AX158" s="13" t="s">
        <v>77</v>
      </c>
      <c r="AY158" s="170" t="s">
        <v>116</v>
      </c>
    </row>
    <row r="159" spans="2:65" s="1" customFormat="1" ht="24" customHeight="1">
      <c r="B159" s="146"/>
      <c r="C159" s="184" t="s">
        <v>181</v>
      </c>
      <c r="D159" s="184" t="s">
        <v>166</v>
      </c>
      <c r="E159" s="185" t="s">
        <v>182</v>
      </c>
      <c r="F159" s="186" t="s">
        <v>183</v>
      </c>
      <c r="G159" s="187" t="s">
        <v>161</v>
      </c>
      <c r="H159" s="188">
        <v>117.001</v>
      </c>
      <c r="I159" s="189"/>
      <c r="J159" s="188">
        <f>ROUND(I159*H159,3)</f>
        <v>0</v>
      </c>
      <c r="K159" s="186" t="s">
        <v>131</v>
      </c>
      <c r="L159" s="190"/>
      <c r="M159" s="191" t="s">
        <v>1</v>
      </c>
      <c r="N159" s="192" t="s">
        <v>38</v>
      </c>
      <c r="O159" s="55"/>
      <c r="P159" s="155">
        <f>O159*H159</f>
        <v>0</v>
      </c>
      <c r="Q159" s="155">
        <v>0.184</v>
      </c>
      <c r="R159" s="155">
        <f>Q159*H159</f>
        <v>21.528184</v>
      </c>
      <c r="S159" s="155">
        <v>0</v>
      </c>
      <c r="T159" s="156">
        <f>S159*H159</f>
        <v>0</v>
      </c>
      <c r="AR159" s="157" t="s">
        <v>158</v>
      </c>
      <c r="AT159" s="157" t="s">
        <v>166</v>
      </c>
      <c r="AU159" s="157" t="s">
        <v>124</v>
      </c>
      <c r="AY159" s="17" t="s">
        <v>116</v>
      </c>
      <c r="BE159" s="158">
        <f>IF(N159="základná",J159,0)</f>
        <v>0</v>
      </c>
      <c r="BF159" s="158">
        <f>IF(N159="znížená",J159,0)</f>
        <v>0</v>
      </c>
      <c r="BG159" s="158">
        <f>IF(N159="zákl. prenesená",J159,0)</f>
        <v>0</v>
      </c>
      <c r="BH159" s="158">
        <f>IF(N159="zníž. prenesená",J159,0)</f>
        <v>0</v>
      </c>
      <c r="BI159" s="158">
        <f>IF(N159="nulová",J159,0)</f>
        <v>0</v>
      </c>
      <c r="BJ159" s="17" t="s">
        <v>124</v>
      </c>
      <c r="BK159" s="159">
        <f>ROUND(I159*H159,3)</f>
        <v>0</v>
      </c>
      <c r="BL159" s="17" t="s">
        <v>123</v>
      </c>
      <c r="BM159" s="157" t="s">
        <v>184</v>
      </c>
    </row>
    <row r="160" spans="2:65" s="12" customFormat="1">
      <c r="B160" s="160"/>
      <c r="D160" s="161" t="s">
        <v>126</v>
      </c>
      <c r="F160" s="163" t="s">
        <v>185</v>
      </c>
      <c r="H160" s="164">
        <v>117.001</v>
      </c>
      <c r="I160" s="165"/>
      <c r="L160" s="160"/>
      <c r="M160" s="166"/>
      <c r="N160" s="167"/>
      <c r="O160" s="167"/>
      <c r="P160" s="167"/>
      <c r="Q160" s="167"/>
      <c r="R160" s="167"/>
      <c r="S160" s="167"/>
      <c r="T160" s="168"/>
      <c r="AT160" s="162" t="s">
        <v>126</v>
      </c>
      <c r="AU160" s="162" t="s">
        <v>124</v>
      </c>
      <c r="AV160" s="12" t="s">
        <v>124</v>
      </c>
      <c r="AW160" s="12" t="s">
        <v>3</v>
      </c>
      <c r="AX160" s="12" t="s">
        <v>77</v>
      </c>
      <c r="AY160" s="162" t="s">
        <v>116</v>
      </c>
    </row>
    <row r="161" spans="2:65" s="11" customFormat="1" ht="22.9" customHeight="1">
      <c r="B161" s="133"/>
      <c r="D161" s="134" t="s">
        <v>71</v>
      </c>
      <c r="E161" s="144" t="s">
        <v>145</v>
      </c>
      <c r="F161" s="144" t="s">
        <v>186</v>
      </c>
      <c r="I161" s="136"/>
      <c r="J161" s="145">
        <f>BK161</f>
        <v>0</v>
      </c>
      <c r="L161" s="133"/>
      <c r="M161" s="138"/>
      <c r="N161" s="139"/>
      <c r="O161" s="139"/>
      <c r="P161" s="140">
        <f>SUM(P162:P378)</f>
        <v>0</v>
      </c>
      <c r="Q161" s="139"/>
      <c r="R161" s="140">
        <f>SUM(R162:R378)</f>
        <v>36.314723109999996</v>
      </c>
      <c r="S161" s="139"/>
      <c r="T161" s="141">
        <f>SUM(T162:T378)</f>
        <v>0</v>
      </c>
      <c r="AR161" s="134" t="s">
        <v>77</v>
      </c>
      <c r="AT161" s="142" t="s">
        <v>71</v>
      </c>
      <c r="AU161" s="142" t="s">
        <v>77</v>
      </c>
      <c r="AY161" s="134" t="s">
        <v>116</v>
      </c>
      <c r="BK161" s="143">
        <f>SUM(BK162:BK378)</f>
        <v>0</v>
      </c>
    </row>
    <row r="162" spans="2:65" s="1" customFormat="1" ht="36" customHeight="1">
      <c r="B162" s="146"/>
      <c r="C162" s="147" t="s">
        <v>187</v>
      </c>
      <c r="D162" s="147" t="s">
        <v>118</v>
      </c>
      <c r="E162" s="148" t="s">
        <v>188</v>
      </c>
      <c r="F162" s="149" t="s">
        <v>189</v>
      </c>
      <c r="G162" s="150" t="s">
        <v>161</v>
      </c>
      <c r="H162" s="151">
        <v>191.26400000000001</v>
      </c>
      <c r="I162" s="152"/>
      <c r="J162" s="151">
        <f>ROUND(I162*H162,3)</f>
        <v>0</v>
      </c>
      <c r="K162" s="149" t="s">
        <v>131</v>
      </c>
      <c r="L162" s="32"/>
      <c r="M162" s="153" t="s">
        <v>1</v>
      </c>
      <c r="N162" s="154" t="s">
        <v>38</v>
      </c>
      <c r="O162" s="55"/>
      <c r="P162" s="155">
        <f>O162*H162</f>
        <v>0</v>
      </c>
      <c r="Q162" s="155">
        <v>1.9000000000000001E-4</v>
      </c>
      <c r="R162" s="155">
        <f>Q162*H162</f>
        <v>3.6340160000000003E-2</v>
      </c>
      <c r="S162" s="155">
        <v>0</v>
      </c>
      <c r="T162" s="156">
        <f>S162*H162</f>
        <v>0</v>
      </c>
      <c r="AR162" s="157" t="s">
        <v>123</v>
      </c>
      <c r="AT162" s="157" t="s">
        <v>118</v>
      </c>
      <c r="AU162" s="157" t="s">
        <v>124</v>
      </c>
      <c r="AY162" s="17" t="s">
        <v>116</v>
      </c>
      <c r="BE162" s="158">
        <f>IF(N162="základná",J162,0)</f>
        <v>0</v>
      </c>
      <c r="BF162" s="158">
        <f>IF(N162="znížená",J162,0)</f>
        <v>0</v>
      </c>
      <c r="BG162" s="158">
        <f>IF(N162="zákl. prenesená",J162,0)</f>
        <v>0</v>
      </c>
      <c r="BH162" s="158">
        <f>IF(N162="zníž. prenesená",J162,0)</f>
        <v>0</v>
      </c>
      <c r="BI162" s="158">
        <f>IF(N162="nulová",J162,0)</f>
        <v>0</v>
      </c>
      <c r="BJ162" s="17" t="s">
        <v>124</v>
      </c>
      <c r="BK162" s="159">
        <f>ROUND(I162*H162,3)</f>
        <v>0</v>
      </c>
      <c r="BL162" s="17" t="s">
        <v>123</v>
      </c>
      <c r="BM162" s="157" t="s">
        <v>190</v>
      </c>
    </row>
    <row r="163" spans="2:65" s="14" customFormat="1">
      <c r="B163" s="177"/>
      <c r="D163" s="161" t="s">
        <v>126</v>
      </c>
      <c r="E163" s="178" t="s">
        <v>1</v>
      </c>
      <c r="F163" s="179" t="s">
        <v>191</v>
      </c>
      <c r="H163" s="178" t="s">
        <v>1</v>
      </c>
      <c r="I163" s="180"/>
      <c r="L163" s="177"/>
      <c r="M163" s="181"/>
      <c r="N163" s="182"/>
      <c r="O163" s="182"/>
      <c r="P163" s="182"/>
      <c r="Q163" s="182"/>
      <c r="R163" s="182"/>
      <c r="S163" s="182"/>
      <c r="T163" s="183"/>
      <c r="AT163" s="178" t="s">
        <v>126</v>
      </c>
      <c r="AU163" s="178" t="s">
        <v>124</v>
      </c>
      <c r="AV163" s="14" t="s">
        <v>77</v>
      </c>
      <c r="AW163" s="14" t="s">
        <v>28</v>
      </c>
      <c r="AX163" s="14" t="s">
        <v>72</v>
      </c>
      <c r="AY163" s="178" t="s">
        <v>116</v>
      </c>
    </row>
    <row r="164" spans="2:65" s="14" customFormat="1">
      <c r="B164" s="177"/>
      <c r="D164" s="161" t="s">
        <v>126</v>
      </c>
      <c r="E164" s="178" t="s">
        <v>1</v>
      </c>
      <c r="F164" s="179" t="s">
        <v>192</v>
      </c>
      <c r="H164" s="178" t="s">
        <v>1</v>
      </c>
      <c r="I164" s="180"/>
      <c r="L164" s="177"/>
      <c r="M164" s="181"/>
      <c r="N164" s="182"/>
      <c r="O164" s="182"/>
      <c r="P164" s="182"/>
      <c r="Q164" s="182"/>
      <c r="R164" s="182"/>
      <c r="S164" s="182"/>
      <c r="T164" s="183"/>
      <c r="AT164" s="178" t="s">
        <v>126</v>
      </c>
      <c r="AU164" s="178" t="s">
        <v>124</v>
      </c>
      <c r="AV164" s="14" t="s">
        <v>77</v>
      </c>
      <c r="AW164" s="14" t="s">
        <v>28</v>
      </c>
      <c r="AX164" s="14" t="s">
        <v>72</v>
      </c>
      <c r="AY164" s="178" t="s">
        <v>116</v>
      </c>
    </row>
    <row r="165" spans="2:65" s="12" customFormat="1">
      <c r="B165" s="160"/>
      <c r="D165" s="161" t="s">
        <v>126</v>
      </c>
      <c r="E165" s="162" t="s">
        <v>1</v>
      </c>
      <c r="F165" s="163" t="s">
        <v>193</v>
      </c>
      <c r="H165" s="164">
        <v>2.34</v>
      </c>
      <c r="I165" s="165"/>
      <c r="L165" s="160"/>
      <c r="M165" s="166"/>
      <c r="N165" s="167"/>
      <c r="O165" s="167"/>
      <c r="P165" s="167"/>
      <c r="Q165" s="167"/>
      <c r="R165" s="167"/>
      <c r="S165" s="167"/>
      <c r="T165" s="168"/>
      <c r="AT165" s="162" t="s">
        <v>126</v>
      </c>
      <c r="AU165" s="162" t="s">
        <v>124</v>
      </c>
      <c r="AV165" s="12" t="s">
        <v>124</v>
      </c>
      <c r="AW165" s="12" t="s">
        <v>28</v>
      </c>
      <c r="AX165" s="12" t="s">
        <v>72</v>
      </c>
      <c r="AY165" s="162" t="s">
        <v>116</v>
      </c>
    </row>
    <row r="166" spans="2:65" s="12" customFormat="1">
      <c r="B166" s="160"/>
      <c r="D166" s="161" t="s">
        <v>126</v>
      </c>
      <c r="E166" s="162" t="s">
        <v>1</v>
      </c>
      <c r="F166" s="163" t="s">
        <v>194</v>
      </c>
      <c r="H166" s="164">
        <v>1.98</v>
      </c>
      <c r="I166" s="165"/>
      <c r="L166" s="160"/>
      <c r="M166" s="166"/>
      <c r="N166" s="167"/>
      <c r="O166" s="167"/>
      <c r="P166" s="167"/>
      <c r="Q166" s="167"/>
      <c r="R166" s="167"/>
      <c r="S166" s="167"/>
      <c r="T166" s="168"/>
      <c r="AT166" s="162" t="s">
        <v>126</v>
      </c>
      <c r="AU166" s="162" t="s">
        <v>124</v>
      </c>
      <c r="AV166" s="12" t="s">
        <v>124</v>
      </c>
      <c r="AW166" s="12" t="s">
        <v>28</v>
      </c>
      <c r="AX166" s="12" t="s">
        <v>72</v>
      </c>
      <c r="AY166" s="162" t="s">
        <v>116</v>
      </c>
    </row>
    <row r="167" spans="2:65" s="12" customFormat="1">
      <c r="B167" s="160"/>
      <c r="D167" s="161" t="s">
        <v>126</v>
      </c>
      <c r="E167" s="162" t="s">
        <v>1</v>
      </c>
      <c r="F167" s="163" t="s">
        <v>195</v>
      </c>
      <c r="H167" s="164">
        <v>3.24</v>
      </c>
      <c r="I167" s="165"/>
      <c r="L167" s="160"/>
      <c r="M167" s="166"/>
      <c r="N167" s="167"/>
      <c r="O167" s="167"/>
      <c r="P167" s="167"/>
      <c r="Q167" s="167"/>
      <c r="R167" s="167"/>
      <c r="S167" s="167"/>
      <c r="T167" s="168"/>
      <c r="AT167" s="162" t="s">
        <v>126</v>
      </c>
      <c r="AU167" s="162" t="s">
        <v>124</v>
      </c>
      <c r="AV167" s="12" t="s">
        <v>124</v>
      </c>
      <c r="AW167" s="12" t="s">
        <v>28</v>
      </c>
      <c r="AX167" s="12" t="s">
        <v>72</v>
      </c>
      <c r="AY167" s="162" t="s">
        <v>116</v>
      </c>
    </row>
    <row r="168" spans="2:65" s="12" customFormat="1">
      <c r="B168" s="160"/>
      <c r="D168" s="161" t="s">
        <v>126</v>
      </c>
      <c r="E168" s="162" t="s">
        <v>1</v>
      </c>
      <c r="F168" s="163" t="s">
        <v>196</v>
      </c>
      <c r="H168" s="164">
        <v>2.6880000000000002</v>
      </c>
      <c r="I168" s="165"/>
      <c r="L168" s="160"/>
      <c r="M168" s="166"/>
      <c r="N168" s="167"/>
      <c r="O168" s="167"/>
      <c r="P168" s="167"/>
      <c r="Q168" s="167"/>
      <c r="R168" s="167"/>
      <c r="S168" s="167"/>
      <c r="T168" s="168"/>
      <c r="AT168" s="162" t="s">
        <v>126</v>
      </c>
      <c r="AU168" s="162" t="s">
        <v>124</v>
      </c>
      <c r="AV168" s="12" t="s">
        <v>124</v>
      </c>
      <c r="AW168" s="12" t="s">
        <v>28</v>
      </c>
      <c r="AX168" s="12" t="s">
        <v>72</v>
      </c>
      <c r="AY168" s="162" t="s">
        <v>116</v>
      </c>
    </row>
    <row r="169" spans="2:65" s="12" customFormat="1">
      <c r="B169" s="160"/>
      <c r="D169" s="161" t="s">
        <v>126</v>
      </c>
      <c r="E169" s="162" t="s">
        <v>1</v>
      </c>
      <c r="F169" s="163" t="s">
        <v>197</v>
      </c>
      <c r="H169" s="164">
        <v>0.33600000000000002</v>
      </c>
      <c r="I169" s="165"/>
      <c r="L169" s="160"/>
      <c r="M169" s="166"/>
      <c r="N169" s="167"/>
      <c r="O169" s="167"/>
      <c r="P169" s="167"/>
      <c r="Q169" s="167"/>
      <c r="R169" s="167"/>
      <c r="S169" s="167"/>
      <c r="T169" s="168"/>
      <c r="AT169" s="162" t="s">
        <v>126</v>
      </c>
      <c r="AU169" s="162" t="s">
        <v>124</v>
      </c>
      <c r="AV169" s="12" t="s">
        <v>124</v>
      </c>
      <c r="AW169" s="12" t="s">
        <v>28</v>
      </c>
      <c r="AX169" s="12" t="s">
        <v>72</v>
      </c>
      <c r="AY169" s="162" t="s">
        <v>116</v>
      </c>
    </row>
    <row r="170" spans="2:65" s="15" customFormat="1">
      <c r="B170" s="193"/>
      <c r="D170" s="161" t="s">
        <v>126</v>
      </c>
      <c r="E170" s="194" t="s">
        <v>1</v>
      </c>
      <c r="F170" s="195" t="s">
        <v>198</v>
      </c>
      <c r="H170" s="196">
        <v>10.584</v>
      </c>
      <c r="I170" s="197"/>
      <c r="L170" s="193"/>
      <c r="M170" s="198"/>
      <c r="N170" s="199"/>
      <c r="O170" s="199"/>
      <c r="P170" s="199"/>
      <c r="Q170" s="199"/>
      <c r="R170" s="199"/>
      <c r="S170" s="199"/>
      <c r="T170" s="200"/>
      <c r="AT170" s="194" t="s">
        <v>126</v>
      </c>
      <c r="AU170" s="194" t="s">
        <v>124</v>
      </c>
      <c r="AV170" s="15" t="s">
        <v>134</v>
      </c>
      <c r="AW170" s="15" t="s">
        <v>28</v>
      </c>
      <c r="AX170" s="15" t="s">
        <v>72</v>
      </c>
      <c r="AY170" s="194" t="s">
        <v>116</v>
      </c>
    </row>
    <row r="171" spans="2:65" s="14" customFormat="1">
      <c r="B171" s="177"/>
      <c r="D171" s="161" t="s">
        <v>126</v>
      </c>
      <c r="E171" s="178" t="s">
        <v>1</v>
      </c>
      <c r="F171" s="179" t="s">
        <v>199</v>
      </c>
      <c r="H171" s="178" t="s">
        <v>1</v>
      </c>
      <c r="I171" s="180"/>
      <c r="L171" s="177"/>
      <c r="M171" s="181"/>
      <c r="N171" s="182"/>
      <c r="O171" s="182"/>
      <c r="P171" s="182"/>
      <c r="Q171" s="182"/>
      <c r="R171" s="182"/>
      <c r="S171" s="182"/>
      <c r="T171" s="183"/>
      <c r="AT171" s="178" t="s">
        <v>126</v>
      </c>
      <c r="AU171" s="178" t="s">
        <v>124</v>
      </c>
      <c r="AV171" s="14" t="s">
        <v>77</v>
      </c>
      <c r="AW171" s="14" t="s">
        <v>28</v>
      </c>
      <c r="AX171" s="14" t="s">
        <v>72</v>
      </c>
      <c r="AY171" s="178" t="s">
        <v>116</v>
      </c>
    </row>
    <row r="172" spans="2:65" s="12" customFormat="1">
      <c r="B172" s="160"/>
      <c r="D172" s="161" t="s">
        <v>126</v>
      </c>
      <c r="E172" s="162" t="s">
        <v>1</v>
      </c>
      <c r="F172" s="163" t="s">
        <v>200</v>
      </c>
      <c r="H172" s="164">
        <v>2.7360000000000002</v>
      </c>
      <c r="I172" s="165"/>
      <c r="L172" s="160"/>
      <c r="M172" s="166"/>
      <c r="N172" s="167"/>
      <c r="O172" s="167"/>
      <c r="P172" s="167"/>
      <c r="Q172" s="167"/>
      <c r="R172" s="167"/>
      <c r="S172" s="167"/>
      <c r="T172" s="168"/>
      <c r="AT172" s="162" t="s">
        <v>126</v>
      </c>
      <c r="AU172" s="162" t="s">
        <v>124</v>
      </c>
      <c r="AV172" s="12" t="s">
        <v>124</v>
      </c>
      <c r="AW172" s="12" t="s">
        <v>28</v>
      </c>
      <c r="AX172" s="12" t="s">
        <v>72</v>
      </c>
      <c r="AY172" s="162" t="s">
        <v>116</v>
      </c>
    </row>
    <row r="173" spans="2:65" s="12" customFormat="1">
      <c r="B173" s="160"/>
      <c r="D173" s="161" t="s">
        <v>126</v>
      </c>
      <c r="E173" s="162" t="s">
        <v>1</v>
      </c>
      <c r="F173" s="163" t="s">
        <v>201</v>
      </c>
      <c r="H173" s="164">
        <v>2.6880000000000002</v>
      </c>
      <c r="I173" s="165"/>
      <c r="L173" s="160"/>
      <c r="M173" s="166"/>
      <c r="N173" s="167"/>
      <c r="O173" s="167"/>
      <c r="P173" s="167"/>
      <c r="Q173" s="167"/>
      <c r="R173" s="167"/>
      <c r="S173" s="167"/>
      <c r="T173" s="168"/>
      <c r="AT173" s="162" t="s">
        <v>126</v>
      </c>
      <c r="AU173" s="162" t="s">
        <v>124</v>
      </c>
      <c r="AV173" s="12" t="s">
        <v>124</v>
      </c>
      <c r="AW173" s="12" t="s">
        <v>28</v>
      </c>
      <c r="AX173" s="12" t="s">
        <v>72</v>
      </c>
      <c r="AY173" s="162" t="s">
        <v>116</v>
      </c>
    </row>
    <row r="174" spans="2:65" s="15" customFormat="1">
      <c r="B174" s="193"/>
      <c r="D174" s="161" t="s">
        <v>126</v>
      </c>
      <c r="E174" s="194" t="s">
        <v>1</v>
      </c>
      <c r="F174" s="195" t="s">
        <v>202</v>
      </c>
      <c r="H174" s="196">
        <v>5.4240000000000004</v>
      </c>
      <c r="I174" s="197"/>
      <c r="L174" s="193"/>
      <c r="M174" s="198"/>
      <c r="N174" s="199"/>
      <c r="O174" s="199"/>
      <c r="P174" s="199"/>
      <c r="Q174" s="199"/>
      <c r="R174" s="199"/>
      <c r="S174" s="199"/>
      <c r="T174" s="200"/>
      <c r="AT174" s="194" t="s">
        <v>126</v>
      </c>
      <c r="AU174" s="194" t="s">
        <v>124</v>
      </c>
      <c r="AV174" s="15" t="s">
        <v>134</v>
      </c>
      <c r="AW174" s="15" t="s">
        <v>28</v>
      </c>
      <c r="AX174" s="15" t="s">
        <v>72</v>
      </c>
      <c r="AY174" s="194" t="s">
        <v>116</v>
      </c>
    </row>
    <row r="175" spans="2:65" s="14" customFormat="1">
      <c r="B175" s="177"/>
      <c r="D175" s="161" t="s">
        <v>126</v>
      </c>
      <c r="E175" s="178" t="s">
        <v>1</v>
      </c>
      <c r="F175" s="179" t="s">
        <v>203</v>
      </c>
      <c r="H175" s="178" t="s">
        <v>1</v>
      </c>
      <c r="I175" s="180"/>
      <c r="L175" s="177"/>
      <c r="M175" s="181"/>
      <c r="N175" s="182"/>
      <c r="O175" s="182"/>
      <c r="P175" s="182"/>
      <c r="Q175" s="182"/>
      <c r="R175" s="182"/>
      <c r="S175" s="182"/>
      <c r="T175" s="183"/>
      <c r="AT175" s="178" t="s">
        <v>126</v>
      </c>
      <c r="AU175" s="178" t="s">
        <v>124</v>
      </c>
      <c r="AV175" s="14" t="s">
        <v>77</v>
      </c>
      <c r="AW175" s="14" t="s">
        <v>28</v>
      </c>
      <c r="AX175" s="14" t="s">
        <v>72</v>
      </c>
      <c r="AY175" s="178" t="s">
        <v>116</v>
      </c>
    </row>
    <row r="176" spans="2:65" s="12" customFormat="1">
      <c r="B176" s="160"/>
      <c r="D176" s="161" t="s">
        <v>126</v>
      </c>
      <c r="E176" s="162" t="s">
        <v>1</v>
      </c>
      <c r="F176" s="163" t="s">
        <v>204</v>
      </c>
      <c r="H176" s="164">
        <v>88.703999999999994</v>
      </c>
      <c r="I176" s="165"/>
      <c r="L176" s="160"/>
      <c r="M176" s="166"/>
      <c r="N176" s="167"/>
      <c r="O176" s="167"/>
      <c r="P176" s="167"/>
      <c r="Q176" s="167"/>
      <c r="R176" s="167"/>
      <c r="S176" s="167"/>
      <c r="T176" s="168"/>
      <c r="AT176" s="162" t="s">
        <v>126</v>
      </c>
      <c r="AU176" s="162" t="s">
        <v>124</v>
      </c>
      <c r="AV176" s="12" t="s">
        <v>124</v>
      </c>
      <c r="AW176" s="12" t="s">
        <v>28</v>
      </c>
      <c r="AX176" s="12" t="s">
        <v>72</v>
      </c>
      <c r="AY176" s="162" t="s">
        <v>116</v>
      </c>
    </row>
    <row r="177" spans="2:51" s="15" customFormat="1">
      <c r="B177" s="193"/>
      <c r="D177" s="161" t="s">
        <v>126</v>
      </c>
      <c r="E177" s="194" t="s">
        <v>1</v>
      </c>
      <c r="F177" s="195" t="s">
        <v>205</v>
      </c>
      <c r="H177" s="196">
        <v>88.703999999999994</v>
      </c>
      <c r="I177" s="197"/>
      <c r="L177" s="193"/>
      <c r="M177" s="198"/>
      <c r="N177" s="199"/>
      <c r="O177" s="199"/>
      <c r="P177" s="199"/>
      <c r="Q177" s="199"/>
      <c r="R177" s="199"/>
      <c r="S177" s="199"/>
      <c r="T177" s="200"/>
      <c r="AT177" s="194" t="s">
        <v>126</v>
      </c>
      <c r="AU177" s="194" t="s">
        <v>124</v>
      </c>
      <c r="AV177" s="15" t="s">
        <v>134</v>
      </c>
      <c r="AW177" s="15" t="s">
        <v>28</v>
      </c>
      <c r="AX177" s="15" t="s">
        <v>72</v>
      </c>
      <c r="AY177" s="194" t="s">
        <v>116</v>
      </c>
    </row>
    <row r="178" spans="2:51" s="14" customFormat="1">
      <c r="B178" s="177"/>
      <c r="D178" s="161" t="s">
        <v>126</v>
      </c>
      <c r="E178" s="178" t="s">
        <v>1</v>
      </c>
      <c r="F178" s="179" t="s">
        <v>206</v>
      </c>
      <c r="H178" s="178" t="s">
        <v>1</v>
      </c>
      <c r="I178" s="180"/>
      <c r="L178" s="177"/>
      <c r="M178" s="181"/>
      <c r="N178" s="182"/>
      <c r="O178" s="182"/>
      <c r="P178" s="182"/>
      <c r="Q178" s="182"/>
      <c r="R178" s="182"/>
      <c r="S178" s="182"/>
      <c r="T178" s="183"/>
      <c r="AT178" s="178" t="s">
        <v>126</v>
      </c>
      <c r="AU178" s="178" t="s">
        <v>124</v>
      </c>
      <c r="AV178" s="14" t="s">
        <v>77</v>
      </c>
      <c r="AW178" s="14" t="s">
        <v>28</v>
      </c>
      <c r="AX178" s="14" t="s">
        <v>72</v>
      </c>
      <c r="AY178" s="178" t="s">
        <v>116</v>
      </c>
    </row>
    <row r="179" spans="2:51" s="12" customFormat="1">
      <c r="B179" s="160"/>
      <c r="D179" s="161" t="s">
        <v>126</v>
      </c>
      <c r="E179" s="162" t="s">
        <v>1</v>
      </c>
      <c r="F179" s="163" t="s">
        <v>207</v>
      </c>
      <c r="H179" s="164">
        <v>19.007999999999999</v>
      </c>
      <c r="I179" s="165"/>
      <c r="L179" s="160"/>
      <c r="M179" s="166"/>
      <c r="N179" s="167"/>
      <c r="O179" s="167"/>
      <c r="P179" s="167"/>
      <c r="Q179" s="167"/>
      <c r="R179" s="167"/>
      <c r="S179" s="167"/>
      <c r="T179" s="168"/>
      <c r="AT179" s="162" t="s">
        <v>126</v>
      </c>
      <c r="AU179" s="162" t="s">
        <v>124</v>
      </c>
      <c r="AV179" s="12" t="s">
        <v>124</v>
      </c>
      <c r="AW179" s="12" t="s">
        <v>28</v>
      </c>
      <c r="AX179" s="12" t="s">
        <v>72</v>
      </c>
      <c r="AY179" s="162" t="s">
        <v>116</v>
      </c>
    </row>
    <row r="180" spans="2:51" s="12" customFormat="1">
      <c r="B180" s="160"/>
      <c r="D180" s="161" t="s">
        <v>126</v>
      </c>
      <c r="E180" s="162" t="s">
        <v>1</v>
      </c>
      <c r="F180" s="163" t="s">
        <v>208</v>
      </c>
      <c r="H180" s="164">
        <v>6.12</v>
      </c>
      <c r="I180" s="165"/>
      <c r="L180" s="160"/>
      <c r="M180" s="166"/>
      <c r="N180" s="167"/>
      <c r="O180" s="167"/>
      <c r="P180" s="167"/>
      <c r="Q180" s="167"/>
      <c r="R180" s="167"/>
      <c r="S180" s="167"/>
      <c r="T180" s="168"/>
      <c r="AT180" s="162" t="s">
        <v>126</v>
      </c>
      <c r="AU180" s="162" t="s">
        <v>124</v>
      </c>
      <c r="AV180" s="12" t="s">
        <v>124</v>
      </c>
      <c r="AW180" s="12" t="s">
        <v>28</v>
      </c>
      <c r="AX180" s="12" t="s">
        <v>72</v>
      </c>
      <c r="AY180" s="162" t="s">
        <v>116</v>
      </c>
    </row>
    <row r="181" spans="2:51" s="12" customFormat="1">
      <c r="B181" s="160"/>
      <c r="D181" s="161" t="s">
        <v>126</v>
      </c>
      <c r="E181" s="162" t="s">
        <v>1</v>
      </c>
      <c r="F181" s="163" t="s">
        <v>209</v>
      </c>
      <c r="H181" s="164">
        <v>4.8959999999999999</v>
      </c>
      <c r="I181" s="165"/>
      <c r="L181" s="160"/>
      <c r="M181" s="166"/>
      <c r="N181" s="167"/>
      <c r="O181" s="167"/>
      <c r="P181" s="167"/>
      <c r="Q181" s="167"/>
      <c r="R181" s="167"/>
      <c r="S181" s="167"/>
      <c r="T181" s="168"/>
      <c r="AT181" s="162" t="s">
        <v>126</v>
      </c>
      <c r="AU181" s="162" t="s">
        <v>124</v>
      </c>
      <c r="AV181" s="12" t="s">
        <v>124</v>
      </c>
      <c r="AW181" s="12" t="s">
        <v>28</v>
      </c>
      <c r="AX181" s="12" t="s">
        <v>72</v>
      </c>
      <c r="AY181" s="162" t="s">
        <v>116</v>
      </c>
    </row>
    <row r="182" spans="2:51" s="12" customFormat="1">
      <c r="B182" s="160"/>
      <c r="D182" s="161" t="s">
        <v>126</v>
      </c>
      <c r="E182" s="162" t="s">
        <v>1</v>
      </c>
      <c r="F182" s="163" t="s">
        <v>210</v>
      </c>
      <c r="H182" s="164">
        <v>7.4180000000000001</v>
      </c>
      <c r="I182" s="165"/>
      <c r="L182" s="160"/>
      <c r="M182" s="166"/>
      <c r="N182" s="167"/>
      <c r="O182" s="167"/>
      <c r="P182" s="167"/>
      <c r="Q182" s="167"/>
      <c r="R182" s="167"/>
      <c r="S182" s="167"/>
      <c r="T182" s="168"/>
      <c r="AT182" s="162" t="s">
        <v>126</v>
      </c>
      <c r="AU182" s="162" t="s">
        <v>124</v>
      </c>
      <c r="AV182" s="12" t="s">
        <v>124</v>
      </c>
      <c r="AW182" s="12" t="s">
        <v>28</v>
      </c>
      <c r="AX182" s="12" t="s">
        <v>72</v>
      </c>
      <c r="AY182" s="162" t="s">
        <v>116</v>
      </c>
    </row>
    <row r="183" spans="2:51" s="12" customFormat="1">
      <c r="B183" s="160"/>
      <c r="D183" s="161" t="s">
        <v>126</v>
      </c>
      <c r="E183" s="162" t="s">
        <v>1</v>
      </c>
      <c r="F183" s="163" t="s">
        <v>207</v>
      </c>
      <c r="H183" s="164">
        <v>19.007999999999999</v>
      </c>
      <c r="I183" s="165"/>
      <c r="L183" s="160"/>
      <c r="M183" s="166"/>
      <c r="N183" s="167"/>
      <c r="O183" s="167"/>
      <c r="P183" s="167"/>
      <c r="Q183" s="167"/>
      <c r="R183" s="167"/>
      <c r="S183" s="167"/>
      <c r="T183" s="168"/>
      <c r="AT183" s="162" t="s">
        <v>126</v>
      </c>
      <c r="AU183" s="162" t="s">
        <v>124</v>
      </c>
      <c r="AV183" s="12" t="s">
        <v>124</v>
      </c>
      <c r="AW183" s="12" t="s">
        <v>28</v>
      </c>
      <c r="AX183" s="12" t="s">
        <v>72</v>
      </c>
      <c r="AY183" s="162" t="s">
        <v>116</v>
      </c>
    </row>
    <row r="184" spans="2:51" s="12" customFormat="1">
      <c r="B184" s="160"/>
      <c r="D184" s="161" t="s">
        <v>126</v>
      </c>
      <c r="E184" s="162" t="s">
        <v>1</v>
      </c>
      <c r="F184" s="163" t="s">
        <v>208</v>
      </c>
      <c r="H184" s="164">
        <v>6.12</v>
      </c>
      <c r="I184" s="165"/>
      <c r="L184" s="160"/>
      <c r="M184" s="166"/>
      <c r="N184" s="167"/>
      <c r="O184" s="167"/>
      <c r="P184" s="167"/>
      <c r="Q184" s="167"/>
      <c r="R184" s="167"/>
      <c r="S184" s="167"/>
      <c r="T184" s="168"/>
      <c r="AT184" s="162" t="s">
        <v>126</v>
      </c>
      <c r="AU184" s="162" t="s">
        <v>124</v>
      </c>
      <c r="AV184" s="12" t="s">
        <v>124</v>
      </c>
      <c r="AW184" s="12" t="s">
        <v>28</v>
      </c>
      <c r="AX184" s="12" t="s">
        <v>72</v>
      </c>
      <c r="AY184" s="162" t="s">
        <v>116</v>
      </c>
    </row>
    <row r="185" spans="2:51" s="12" customFormat="1">
      <c r="B185" s="160"/>
      <c r="D185" s="161" t="s">
        <v>126</v>
      </c>
      <c r="E185" s="162" t="s">
        <v>1</v>
      </c>
      <c r="F185" s="163" t="s">
        <v>209</v>
      </c>
      <c r="H185" s="164">
        <v>4.8959999999999999</v>
      </c>
      <c r="I185" s="165"/>
      <c r="L185" s="160"/>
      <c r="M185" s="166"/>
      <c r="N185" s="167"/>
      <c r="O185" s="167"/>
      <c r="P185" s="167"/>
      <c r="Q185" s="167"/>
      <c r="R185" s="167"/>
      <c r="S185" s="167"/>
      <c r="T185" s="168"/>
      <c r="AT185" s="162" t="s">
        <v>126</v>
      </c>
      <c r="AU185" s="162" t="s">
        <v>124</v>
      </c>
      <c r="AV185" s="12" t="s">
        <v>124</v>
      </c>
      <c r="AW185" s="12" t="s">
        <v>28</v>
      </c>
      <c r="AX185" s="12" t="s">
        <v>72</v>
      </c>
      <c r="AY185" s="162" t="s">
        <v>116</v>
      </c>
    </row>
    <row r="186" spans="2:51" s="12" customFormat="1">
      <c r="B186" s="160"/>
      <c r="D186" s="161" t="s">
        <v>126</v>
      </c>
      <c r="E186" s="162" t="s">
        <v>1</v>
      </c>
      <c r="F186" s="163" t="s">
        <v>211</v>
      </c>
      <c r="H186" s="164">
        <v>7.3079999999999998</v>
      </c>
      <c r="I186" s="165"/>
      <c r="L186" s="160"/>
      <c r="M186" s="166"/>
      <c r="N186" s="167"/>
      <c r="O186" s="167"/>
      <c r="P186" s="167"/>
      <c r="Q186" s="167"/>
      <c r="R186" s="167"/>
      <c r="S186" s="167"/>
      <c r="T186" s="168"/>
      <c r="AT186" s="162" t="s">
        <v>126</v>
      </c>
      <c r="AU186" s="162" t="s">
        <v>124</v>
      </c>
      <c r="AV186" s="12" t="s">
        <v>124</v>
      </c>
      <c r="AW186" s="12" t="s">
        <v>28</v>
      </c>
      <c r="AX186" s="12" t="s">
        <v>72</v>
      </c>
      <c r="AY186" s="162" t="s">
        <v>116</v>
      </c>
    </row>
    <row r="187" spans="2:51" s="15" customFormat="1">
      <c r="B187" s="193"/>
      <c r="D187" s="161" t="s">
        <v>126</v>
      </c>
      <c r="E187" s="194" t="s">
        <v>1</v>
      </c>
      <c r="F187" s="195" t="s">
        <v>212</v>
      </c>
      <c r="H187" s="196">
        <v>74.774000000000001</v>
      </c>
      <c r="I187" s="197"/>
      <c r="L187" s="193"/>
      <c r="M187" s="198"/>
      <c r="N187" s="199"/>
      <c r="O187" s="199"/>
      <c r="P187" s="199"/>
      <c r="Q187" s="199"/>
      <c r="R187" s="199"/>
      <c r="S187" s="199"/>
      <c r="T187" s="200"/>
      <c r="AT187" s="194" t="s">
        <v>126</v>
      </c>
      <c r="AU187" s="194" t="s">
        <v>124</v>
      </c>
      <c r="AV187" s="15" t="s">
        <v>134</v>
      </c>
      <c r="AW187" s="15" t="s">
        <v>28</v>
      </c>
      <c r="AX187" s="15" t="s">
        <v>72</v>
      </c>
      <c r="AY187" s="194" t="s">
        <v>116</v>
      </c>
    </row>
    <row r="188" spans="2:51" s="14" customFormat="1">
      <c r="B188" s="177"/>
      <c r="D188" s="161" t="s">
        <v>126</v>
      </c>
      <c r="E188" s="178" t="s">
        <v>1</v>
      </c>
      <c r="F188" s="179" t="s">
        <v>213</v>
      </c>
      <c r="H188" s="178" t="s">
        <v>1</v>
      </c>
      <c r="I188" s="180"/>
      <c r="L188" s="177"/>
      <c r="M188" s="181"/>
      <c r="N188" s="182"/>
      <c r="O188" s="182"/>
      <c r="P188" s="182"/>
      <c r="Q188" s="182"/>
      <c r="R188" s="182"/>
      <c r="S188" s="182"/>
      <c r="T188" s="183"/>
      <c r="AT188" s="178" t="s">
        <v>126</v>
      </c>
      <c r="AU188" s="178" t="s">
        <v>124</v>
      </c>
      <c r="AV188" s="14" t="s">
        <v>77</v>
      </c>
      <c r="AW188" s="14" t="s">
        <v>28</v>
      </c>
      <c r="AX188" s="14" t="s">
        <v>72</v>
      </c>
      <c r="AY188" s="178" t="s">
        <v>116</v>
      </c>
    </row>
    <row r="189" spans="2:51" s="12" customFormat="1">
      <c r="B189" s="160"/>
      <c r="D189" s="161" t="s">
        <v>126</v>
      </c>
      <c r="E189" s="162" t="s">
        <v>1</v>
      </c>
      <c r="F189" s="163" t="s">
        <v>214</v>
      </c>
      <c r="H189" s="164">
        <v>1.3440000000000001</v>
      </c>
      <c r="I189" s="165"/>
      <c r="L189" s="160"/>
      <c r="M189" s="166"/>
      <c r="N189" s="167"/>
      <c r="O189" s="167"/>
      <c r="P189" s="167"/>
      <c r="Q189" s="167"/>
      <c r="R189" s="167"/>
      <c r="S189" s="167"/>
      <c r="T189" s="168"/>
      <c r="AT189" s="162" t="s">
        <v>126</v>
      </c>
      <c r="AU189" s="162" t="s">
        <v>124</v>
      </c>
      <c r="AV189" s="12" t="s">
        <v>124</v>
      </c>
      <c r="AW189" s="12" t="s">
        <v>28</v>
      </c>
      <c r="AX189" s="12" t="s">
        <v>72</v>
      </c>
      <c r="AY189" s="162" t="s">
        <v>116</v>
      </c>
    </row>
    <row r="190" spans="2:51" s="12" customFormat="1">
      <c r="B190" s="160"/>
      <c r="D190" s="161" t="s">
        <v>126</v>
      </c>
      <c r="E190" s="162" t="s">
        <v>1</v>
      </c>
      <c r="F190" s="163" t="s">
        <v>215</v>
      </c>
      <c r="H190" s="164">
        <v>4.7039999999999997</v>
      </c>
      <c r="I190" s="165"/>
      <c r="L190" s="160"/>
      <c r="M190" s="166"/>
      <c r="N190" s="167"/>
      <c r="O190" s="167"/>
      <c r="P190" s="167"/>
      <c r="Q190" s="167"/>
      <c r="R190" s="167"/>
      <c r="S190" s="167"/>
      <c r="T190" s="168"/>
      <c r="AT190" s="162" t="s">
        <v>126</v>
      </c>
      <c r="AU190" s="162" t="s">
        <v>124</v>
      </c>
      <c r="AV190" s="12" t="s">
        <v>124</v>
      </c>
      <c r="AW190" s="12" t="s">
        <v>28</v>
      </c>
      <c r="AX190" s="12" t="s">
        <v>72</v>
      </c>
      <c r="AY190" s="162" t="s">
        <v>116</v>
      </c>
    </row>
    <row r="191" spans="2:51" s="12" customFormat="1">
      <c r="B191" s="160"/>
      <c r="D191" s="161" t="s">
        <v>126</v>
      </c>
      <c r="E191" s="162" t="s">
        <v>1</v>
      </c>
      <c r="F191" s="163" t="s">
        <v>216</v>
      </c>
      <c r="H191" s="164">
        <v>5.73</v>
      </c>
      <c r="I191" s="165"/>
      <c r="L191" s="160"/>
      <c r="M191" s="166"/>
      <c r="N191" s="167"/>
      <c r="O191" s="167"/>
      <c r="P191" s="167"/>
      <c r="Q191" s="167"/>
      <c r="R191" s="167"/>
      <c r="S191" s="167"/>
      <c r="T191" s="168"/>
      <c r="AT191" s="162" t="s">
        <v>126</v>
      </c>
      <c r="AU191" s="162" t="s">
        <v>124</v>
      </c>
      <c r="AV191" s="12" t="s">
        <v>124</v>
      </c>
      <c r="AW191" s="12" t="s">
        <v>28</v>
      </c>
      <c r="AX191" s="12" t="s">
        <v>72</v>
      </c>
      <c r="AY191" s="162" t="s">
        <v>116</v>
      </c>
    </row>
    <row r="192" spans="2:51" s="15" customFormat="1">
      <c r="B192" s="193"/>
      <c r="D192" s="161" t="s">
        <v>126</v>
      </c>
      <c r="E192" s="194" t="s">
        <v>1</v>
      </c>
      <c r="F192" s="195" t="s">
        <v>217</v>
      </c>
      <c r="H192" s="196">
        <v>11.778</v>
      </c>
      <c r="I192" s="197"/>
      <c r="L192" s="193"/>
      <c r="M192" s="198"/>
      <c r="N192" s="199"/>
      <c r="O192" s="199"/>
      <c r="P192" s="199"/>
      <c r="Q192" s="199"/>
      <c r="R192" s="199"/>
      <c r="S192" s="199"/>
      <c r="T192" s="200"/>
      <c r="AT192" s="194" t="s">
        <v>126</v>
      </c>
      <c r="AU192" s="194" t="s">
        <v>124</v>
      </c>
      <c r="AV192" s="15" t="s">
        <v>134</v>
      </c>
      <c r="AW192" s="15" t="s">
        <v>28</v>
      </c>
      <c r="AX192" s="15" t="s">
        <v>72</v>
      </c>
      <c r="AY192" s="194" t="s">
        <v>116</v>
      </c>
    </row>
    <row r="193" spans="2:65" s="13" customFormat="1">
      <c r="B193" s="169"/>
      <c r="D193" s="161" t="s">
        <v>126</v>
      </c>
      <c r="E193" s="170" t="s">
        <v>1</v>
      </c>
      <c r="F193" s="171" t="s">
        <v>128</v>
      </c>
      <c r="H193" s="172">
        <v>191.26400000000001</v>
      </c>
      <c r="I193" s="173"/>
      <c r="L193" s="169"/>
      <c r="M193" s="174"/>
      <c r="N193" s="175"/>
      <c r="O193" s="175"/>
      <c r="P193" s="175"/>
      <c r="Q193" s="175"/>
      <c r="R193" s="175"/>
      <c r="S193" s="175"/>
      <c r="T193" s="176"/>
      <c r="AT193" s="170" t="s">
        <v>126</v>
      </c>
      <c r="AU193" s="170" t="s">
        <v>124</v>
      </c>
      <c r="AV193" s="13" t="s">
        <v>123</v>
      </c>
      <c r="AW193" s="13" t="s">
        <v>28</v>
      </c>
      <c r="AX193" s="13" t="s">
        <v>77</v>
      </c>
      <c r="AY193" s="170" t="s">
        <v>116</v>
      </c>
    </row>
    <row r="194" spans="2:65" s="1" customFormat="1" ht="36" customHeight="1">
      <c r="B194" s="146"/>
      <c r="C194" s="147" t="s">
        <v>218</v>
      </c>
      <c r="D194" s="147" t="s">
        <v>118</v>
      </c>
      <c r="E194" s="148" t="s">
        <v>219</v>
      </c>
      <c r="F194" s="149" t="s">
        <v>220</v>
      </c>
      <c r="G194" s="150" t="s">
        <v>161</v>
      </c>
      <c r="H194" s="151">
        <v>726.54899999999998</v>
      </c>
      <c r="I194" s="152"/>
      <c r="J194" s="151">
        <f>ROUND(I194*H194,3)</f>
        <v>0</v>
      </c>
      <c r="K194" s="149" t="s">
        <v>131</v>
      </c>
      <c r="L194" s="32"/>
      <c r="M194" s="153" t="s">
        <v>1</v>
      </c>
      <c r="N194" s="154" t="s">
        <v>38</v>
      </c>
      <c r="O194" s="55"/>
      <c r="P194" s="155">
        <f>O194*H194</f>
        <v>0</v>
      </c>
      <c r="Q194" s="155">
        <v>2.8999999999999998E-3</v>
      </c>
      <c r="R194" s="155">
        <f>Q194*H194</f>
        <v>2.1069920999999998</v>
      </c>
      <c r="S194" s="155">
        <v>0</v>
      </c>
      <c r="T194" s="156">
        <f>S194*H194</f>
        <v>0</v>
      </c>
      <c r="AR194" s="157" t="s">
        <v>123</v>
      </c>
      <c r="AT194" s="157" t="s">
        <v>118</v>
      </c>
      <c r="AU194" s="157" t="s">
        <v>124</v>
      </c>
      <c r="AY194" s="17" t="s">
        <v>116</v>
      </c>
      <c r="BE194" s="158">
        <f>IF(N194="základná",J194,0)</f>
        <v>0</v>
      </c>
      <c r="BF194" s="158">
        <f>IF(N194="znížená",J194,0)</f>
        <v>0</v>
      </c>
      <c r="BG194" s="158">
        <f>IF(N194="zákl. prenesená",J194,0)</f>
        <v>0</v>
      </c>
      <c r="BH194" s="158">
        <f>IF(N194="zníž. prenesená",J194,0)</f>
        <v>0</v>
      </c>
      <c r="BI194" s="158">
        <f>IF(N194="nulová",J194,0)</f>
        <v>0</v>
      </c>
      <c r="BJ194" s="17" t="s">
        <v>124</v>
      </c>
      <c r="BK194" s="159">
        <f>ROUND(I194*H194,3)</f>
        <v>0</v>
      </c>
      <c r="BL194" s="17" t="s">
        <v>123</v>
      </c>
      <c r="BM194" s="157" t="s">
        <v>221</v>
      </c>
    </row>
    <row r="195" spans="2:65" s="14" customFormat="1">
      <c r="B195" s="177"/>
      <c r="D195" s="161" t="s">
        <v>126</v>
      </c>
      <c r="E195" s="178" t="s">
        <v>1</v>
      </c>
      <c r="F195" s="179" t="s">
        <v>191</v>
      </c>
      <c r="H195" s="178" t="s">
        <v>1</v>
      </c>
      <c r="I195" s="180"/>
      <c r="L195" s="177"/>
      <c r="M195" s="181"/>
      <c r="N195" s="182"/>
      <c r="O195" s="182"/>
      <c r="P195" s="182"/>
      <c r="Q195" s="182"/>
      <c r="R195" s="182"/>
      <c r="S195" s="182"/>
      <c r="T195" s="183"/>
      <c r="AT195" s="178" t="s">
        <v>126</v>
      </c>
      <c r="AU195" s="178" t="s">
        <v>124</v>
      </c>
      <c r="AV195" s="14" t="s">
        <v>77</v>
      </c>
      <c r="AW195" s="14" t="s">
        <v>28</v>
      </c>
      <c r="AX195" s="14" t="s">
        <v>72</v>
      </c>
      <c r="AY195" s="178" t="s">
        <v>116</v>
      </c>
    </row>
    <row r="196" spans="2:65" s="14" customFormat="1">
      <c r="B196" s="177"/>
      <c r="D196" s="161" t="s">
        <v>126</v>
      </c>
      <c r="E196" s="178" t="s">
        <v>1</v>
      </c>
      <c r="F196" s="179" t="s">
        <v>192</v>
      </c>
      <c r="H196" s="178" t="s">
        <v>1</v>
      </c>
      <c r="I196" s="180"/>
      <c r="L196" s="177"/>
      <c r="M196" s="181"/>
      <c r="N196" s="182"/>
      <c r="O196" s="182"/>
      <c r="P196" s="182"/>
      <c r="Q196" s="182"/>
      <c r="R196" s="182"/>
      <c r="S196" s="182"/>
      <c r="T196" s="183"/>
      <c r="AT196" s="178" t="s">
        <v>126</v>
      </c>
      <c r="AU196" s="178" t="s">
        <v>124</v>
      </c>
      <c r="AV196" s="14" t="s">
        <v>77</v>
      </c>
      <c r="AW196" s="14" t="s">
        <v>28</v>
      </c>
      <c r="AX196" s="14" t="s">
        <v>72</v>
      </c>
      <c r="AY196" s="178" t="s">
        <v>116</v>
      </c>
    </row>
    <row r="197" spans="2:65" s="12" customFormat="1">
      <c r="B197" s="160"/>
      <c r="D197" s="161" t="s">
        <v>126</v>
      </c>
      <c r="E197" s="162" t="s">
        <v>1</v>
      </c>
      <c r="F197" s="163" t="s">
        <v>222</v>
      </c>
      <c r="H197" s="164">
        <v>62.887999999999998</v>
      </c>
      <c r="I197" s="165"/>
      <c r="L197" s="160"/>
      <c r="M197" s="166"/>
      <c r="N197" s="167"/>
      <c r="O197" s="167"/>
      <c r="P197" s="167"/>
      <c r="Q197" s="167"/>
      <c r="R197" s="167"/>
      <c r="S197" s="167"/>
      <c r="T197" s="168"/>
      <c r="AT197" s="162" t="s">
        <v>126</v>
      </c>
      <c r="AU197" s="162" t="s">
        <v>124</v>
      </c>
      <c r="AV197" s="12" t="s">
        <v>124</v>
      </c>
      <c r="AW197" s="12" t="s">
        <v>28</v>
      </c>
      <c r="AX197" s="12" t="s">
        <v>72</v>
      </c>
      <c r="AY197" s="162" t="s">
        <v>116</v>
      </c>
    </row>
    <row r="198" spans="2:65" s="12" customFormat="1">
      <c r="B198" s="160"/>
      <c r="D198" s="161" t="s">
        <v>126</v>
      </c>
      <c r="E198" s="162" t="s">
        <v>1</v>
      </c>
      <c r="F198" s="163" t="s">
        <v>223</v>
      </c>
      <c r="H198" s="164">
        <v>40.213999999999999</v>
      </c>
      <c r="I198" s="165"/>
      <c r="L198" s="160"/>
      <c r="M198" s="166"/>
      <c r="N198" s="167"/>
      <c r="O198" s="167"/>
      <c r="P198" s="167"/>
      <c r="Q198" s="167"/>
      <c r="R198" s="167"/>
      <c r="S198" s="167"/>
      <c r="T198" s="168"/>
      <c r="AT198" s="162" t="s">
        <v>126</v>
      </c>
      <c r="AU198" s="162" t="s">
        <v>124</v>
      </c>
      <c r="AV198" s="12" t="s">
        <v>124</v>
      </c>
      <c r="AW198" s="12" t="s">
        <v>28</v>
      </c>
      <c r="AX198" s="12" t="s">
        <v>72</v>
      </c>
      <c r="AY198" s="162" t="s">
        <v>116</v>
      </c>
    </row>
    <row r="199" spans="2:65" s="12" customFormat="1">
      <c r="B199" s="160"/>
      <c r="D199" s="161" t="s">
        <v>126</v>
      </c>
      <c r="E199" s="162" t="s">
        <v>1</v>
      </c>
      <c r="F199" s="163" t="s">
        <v>224</v>
      </c>
      <c r="H199" s="164">
        <v>0.21199999999999999</v>
      </c>
      <c r="I199" s="165"/>
      <c r="L199" s="160"/>
      <c r="M199" s="166"/>
      <c r="N199" s="167"/>
      <c r="O199" s="167"/>
      <c r="P199" s="167"/>
      <c r="Q199" s="167"/>
      <c r="R199" s="167"/>
      <c r="S199" s="167"/>
      <c r="T199" s="168"/>
      <c r="AT199" s="162" t="s">
        <v>126</v>
      </c>
      <c r="AU199" s="162" t="s">
        <v>124</v>
      </c>
      <c r="AV199" s="12" t="s">
        <v>124</v>
      </c>
      <c r="AW199" s="12" t="s">
        <v>28</v>
      </c>
      <c r="AX199" s="12" t="s">
        <v>72</v>
      </c>
      <c r="AY199" s="162" t="s">
        <v>116</v>
      </c>
    </row>
    <row r="200" spans="2:65" s="12" customFormat="1">
      <c r="B200" s="160"/>
      <c r="D200" s="161" t="s">
        <v>126</v>
      </c>
      <c r="E200" s="162" t="s">
        <v>1</v>
      </c>
      <c r="F200" s="163" t="s">
        <v>225</v>
      </c>
      <c r="H200" s="164">
        <v>-0.51600000000000001</v>
      </c>
      <c r="I200" s="165"/>
      <c r="L200" s="160"/>
      <c r="M200" s="166"/>
      <c r="N200" s="167"/>
      <c r="O200" s="167"/>
      <c r="P200" s="167"/>
      <c r="Q200" s="167"/>
      <c r="R200" s="167"/>
      <c r="S200" s="167"/>
      <c r="T200" s="168"/>
      <c r="AT200" s="162" t="s">
        <v>126</v>
      </c>
      <c r="AU200" s="162" t="s">
        <v>124</v>
      </c>
      <c r="AV200" s="12" t="s">
        <v>124</v>
      </c>
      <c r="AW200" s="12" t="s">
        <v>28</v>
      </c>
      <c r="AX200" s="12" t="s">
        <v>72</v>
      </c>
      <c r="AY200" s="162" t="s">
        <v>116</v>
      </c>
    </row>
    <row r="201" spans="2:65" s="12" customFormat="1">
      <c r="B201" s="160"/>
      <c r="D201" s="161" t="s">
        <v>126</v>
      </c>
      <c r="E201" s="162" t="s">
        <v>1</v>
      </c>
      <c r="F201" s="163" t="s">
        <v>226</v>
      </c>
      <c r="H201" s="164">
        <v>0.14000000000000001</v>
      </c>
      <c r="I201" s="165"/>
      <c r="L201" s="160"/>
      <c r="M201" s="166"/>
      <c r="N201" s="167"/>
      <c r="O201" s="167"/>
      <c r="P201" s="167"/>
      <c r="Q201" s="167"/>
      <c r="R201" s="167"/>
      <c r="S201" s="167"/>
      <c r="T201" s="168"/>
      <c r="AT201" s="162" t="s">
        <v>126</v>
      </c>
      <c r="AU201" s="162" t="s">
        <v>124</v>
      </c>
      <c r="AV201" s="12" t="s">
        <v>124</v>
      </c>
      <c r="AW201" s="12" t="s">
        <v>28</v>
      </c>
      <c r="AX201" s="12" t="s">
        <v>72</v>
      </c>
      <c r="AY201" s="162" t="s">
        <v>116</v>
      </c>
    </row>
    <row r="202" spans="2:65" s="12" customFormat="1">
      <c r="B202" s="160"/>
      <c r="D202" s="161" t="s">
        <v>126</v>
      </c>
      <c r="E202" s="162" t="s">
        <v>1</v>
      </c>
      <c r="F202" s="163" t="s">
        <v>227</v>
      </c>
      <c r="H202" s="164">
        <v>-1.1759999999999999</v>
      </c>
      <c r="I202" s="165"/>
      <c r="L202" s="160"/>
      <c r="M202" s="166"/>
      <c r="N202" s="167"/>
      <c r="O202" s="167"/>
      <c r="P202" s="167"/>
      <c r="Q202" s="167"/>
      <c r="R202" s="167"/>
      <c r="S202" s="167"/>
      <c r="T202" s="168"/>
      <c r="AT202" s="162" t="s">
        <v>126</v>
      </c>
      <c r="AU202" s="162" t="s">
        <v>124</v>
      </c>
      <c r="AV202" s="12" t="s">
        <v>124</v>
      </c>
      <c r="AW202" s="12" t="s">
        <v>28</v>
      </c>
      <c r="AX202" s="12" t="s">
        <v>72</v>
      </c>
      <c r="AY202" s="162" t="s">
        <v>116</v>
      </c>
    </row>
    <row r="203" spans="2:65" s="12" customFormat="1">
      <c r="B203" s="160"/>
      <c r="D203" s="161" t="s">
        <v>126</v>
      </c>
      <c r="E203" s="162" t="s">
        <v>1</v>
      </c>
      <c r="F203" s="163" t="s">
        <v>228</v>
      </c>
      <c r="H203" s="164">
        <v>2.048</v>
      </c>
      <c r="I203" s="165"/>
      <c r="L203" s="160"/>
      <c r="M203" s="166"/>
      <c r="N203" s="167"/>
      <c r="O203" s="167"/>
      <c r="P203" s="167"/>
      <c r="Q203" s="167"/>
      <c r="R203" s="167"/>
      <c r="S203" s="167"/>
      <c r="T203" s="168"/>
      <c r="AT203" s="162" t="s">
        <v>126</v>
      </c>
      <c r="AU203" s="162" t="s">
        <v>124</v>
      </c>
      <c r="AV203" s="12" t="s">
        <v>124</v>
      </c>
      <c r="AW203" s="12" t="s">
        <v>28</v>
      </c>
      <c r="AX203" s="12" t="s">
        <v>72</v>
      </c>
      <c r="AY203" s="162" t="s">
        <v>116</v>
      </c>
    </row>
    <row r="204" spans="2:65" s="12" customFormat="1">
      <c r="B204" s="160"/>
      <c r="D204" s="161" t="s">
        <v>126</v>
      </c>
      <c r="E204" s="162" t="s">
        <v>1</v>
      </c>
      <c r="F204" s="163" t="s">
        <v>229</v>
      </c>
      <c r="H204" s="164">
        <v>17.149999999999999</v>
      </c>
      <c r="I204" s="165"/>
      <c r="L204" s="160"/>
      <c r="M204" s="166"/>
      <c r="N204" s="167"/>
      <c r="O204" s="167"/>
      <c r="P204" s="167"/>
      <c r="Q204" s="167"/>
      <c r="R204" s="167"/>
      <c r="S204" s="167"/>
      <c r="T204" s="168"/>
      <c r="AT204" s="162" t="s">
        <v>126</v>
      </c>
      <c r="AU204" s="162" t="s">
        <v>124</v>
      </c>
      <c r="AV204" s="12" t="s">
        <v>124</v>
      </c>
      <c r="AW204" s="12" t="s">
        <v>28</v>
      </c>
      <c r="AX204" s="12" t="s">
        <v>72</v>
      </c>
      <c r="AY204" s="162" t="s">
        <v>116</v>
      </c>
    </row>
    <row r="205" spans="2:65" s="12" customFormat="1">
      <c r="B205" s="160"/>
      <c r="D205" s="161" t="s">
        <v>126</v>
      </c>
      <c r="E205" s="162" t="s">
        <v>1</v>
      </c>
      <c r="F205" s="163" t="s">
        <v>230</v>
      </c>
      <c r="H205" s="164">
        <v>2.8319999999999999</v>
      </c>
      <c r="I205" s="165"/>
      <c r="L205" s="160"/>
      <c r="M205" s="166"/>
      <c r="N205" s="167"/>
      <c r="O205" s="167"/>
      <c r="P205" s="167"/>
      <c r="Q205" s="167"/>
      <c r="R205" s="167"/>
      <c r="S205" s="167"/>
      <c r="T205" s="168"/>
      <c r="AT205" s="162" t="s">
        <v>126</v>
      </c>
      <c r="AU205" s="162" t="s">
        <v>124</v>
      </c>
      <c r="AV205" s="12" t="s">
        <v>124</v>
      </c>
      <c r="AW205" s="12" t="s">
        <v>28</v>
      </c>
      <c r="AX205" s="12" t="s">
        <v>72</v>
      </c>
      <c r="AY205" s="162" t="s">
        <v>116</v>
      </c>
    </row>
    <row r="206" spans="2:65" s="12" customFormat="1">
      <c r="B206" s="160"/>
      <c r="D206" s="161" t="s">
        <v>126</v>
      </c>
      <c r="E206" s="162" t="s">
        <v>1</v>
      </c>
      <c r="F206" s="163" t="s">
        <v>231</v>
      </c>
      <c r="H206" s="164">
        <v>7.9139999999999997</v>
      </c>
      <c r="I206" s="165"/>
      <c r="L206" s="160"/>
      <c r="M206" s="166"/>
      <c r="N206" s="167"/>
      <c r="O206" s="167"/>
      <c r="P206" s="167"/>
      <c r="Q206" s="167"/>
      <c r="R206" s="167"/>
      <c r="S206" s="167"/>
      <c r="T206" s="168"/>
      <c r="AT206" s="162" t="s">
        <v>126</v>
      </c>
      <c r="AU206" s="162" t="s">
        <v>124</v>
      </c>
      <c r="AV206" s="12" t="s">
        <v>124</v>
      </c>
      <c r="AW206" s="12" t="s">
        <v>28</v>
      </c>
      <c r="AX206" s="12" t="s">
        <v>72</v>
      </c>
      <c r="AY206" s="162" t="s">
        <v>116</v>
      </c>
    </row>
    <row r="207" spans="2:65" s="15" customFormat="1">
      <c r="B207" s="193"/>
      <c r="D207" s="161" t="s">
        <v>126</v>
      </c>
      <c r="E207" s="194" t="s">
        <v>1</v>
      </c>
      <c r="F207" s="195" t="s">
        <v>198</v>
      </c>
      <c r="H207" s="196">
        <v>131.70599999999999</v>
      </c>
      <c r="I207" s="197"/>
      <c r="L207" s="193"/>
      <c r="M207" s="198"/>
      <c r="N207" s="199"/>
      <c r="O207" s="199"/>
      <c r="P207" s="199"/>
      <c r="Q207" s="199"/>
      <c r="R207" s="199"/>
      <c r="S207" s="199"/>
      <c r="T207" s="200"/>
      <c r="AT207" s="194" t="s">
        <v>126</v>
      </c>
      <c r="AU207" s="194" t="s">
        <v>124</v>
      </c>
      <c r="AV207" s="15" t="s">
        <v>134</v>
      </c>
      <c r="AW207" s="15" t="s">
        <v>28</v>
      </c>
      <c r="AX207" s="15" t="s">
        <v>72</v>
      </c>
      <c r="AY207" s="194" t="s">
        <v>116</v>
      </c>
    </row>
    <row r="208" spans="2:65" s="14" customFormat="1">
      <c r="B208" s="177"/>
      <c r="D208" s="161" t="s">
        <v>126</v>
      </c>
      <c r="E208" s="178" t="s">
        <v>1</v>
      </c>
      <c r="F208" s="179" t="s">
        <v>199</v>
      </c>
      <c r="H208" s="178" t="s">
        <v>1</v>
      </c>
      <c r="I208" s="180"/>
      <c r="L208" s="177"/>
      <c r="M208" s="181"/>
      <c r="N208" s="182"/>
      <c r="O208" s="182"/>
      <c r="P208" s="182"/>
      <c r="Q208" s="182"/>
      <c r="R208" s="182"/>
      <c r="S208" s="182"/>
      <c r="T208" s="183"/>
      <c r="AT208" s="178" t="s">
        <v>126</v>
      </c>
      <c r="AU208" s="178" t="s">
        <v>124</v>
      </c>
      <c r="AV208" s="14" t="s">
        <v>77</v>
      </c>
      <c r="AW208" s="14" t="s">
        <v>28</v>
      </c>
      <c r="AX208" s="14" t="s">
        <v>72</v>
      </c>
      <c r="AY208" s="178" t="s">
        <v>116</v>
      </c>
    </row>
    <row r="209" spans="2:51" s="12" customFormat="1">
      <c r="B209" s="160"/>
      <c r="D209" s="161" t="s">
        <v>126</v>
      </c>
      <c r="E209" s="162" t="s">
        <v>1</v>
      </c>
      <c r="F209" s="163" t="s">
        <v>232</v>
      </c>
      <c r="H209" s="164">
        <v>98.046000000000006</v>
      </c>
      <c r="I209" s="165"/>
      <c r="L209" s="160"/>
      <c r="M209" s="166"/>
      <c r="N209" s="167"/>
      <c r="O209" s="167"/>
      <c r="P209" s="167"/>
      <c r="Q209" s="167"/>
      <c r="R209" s="167"/>
      <c r="S209" s="167"/>
      <c r="T209" s="168"/>
      <c r="AT209" s="162" t="s">
        <v>126</v>
      </c>
      <c r="AU209" s="162" t="s">
        <v>124</v>
      </c>
      <c r="AV209" s="12" t="s">
        <v>124</v>
      </c>
      <c r="AW209" s="12" t="s">
        <v>28</v>
      </c>
      <c r="AX209" s="12" t="s">
        <v>72</v>
      </c>
      <c r="AY209" s="162" t="s">
        <v>116</v>
      </c>
    </row>
    <row r="210" spans="2:51" s="12" customFormat="1">
      <c r="B210" s="160"/>
      <c r="D210" s="161" t="s">
        <v>126</v>
      </c>
      <c r="E210" s="162" t="s">
        <v>1</v>
      </c>
      <c r="F210" s="163" t="s">
        <v>233</v>
      </c>
      <c r="H210" s="164">
        <v>2.016</v>
      </c>
      <c r="I210" s="165"/>
      <c r="L210" s="160"/>
      <c r="M210" s="166"/>
      <c r="N210" s="167"/>
      <c r="O210" s="167"/>
      <c r="P210" s="167"/>
      <c r="Q210" s="167"/>
      <c r="R210" s="167"/>
      <c r="S210" s="167"/>
      <c r="T210" s="168"/>
      <c r="AT210" s="162" t="s">
        <v>126</v>
      </c>
      <c r="AU210" s="162" t="s">
        <v>124</v>
      </c>
      <c r="AV210" s="12" t="s">
        <v>124</v>
      </c>
      <c r="AW210" s="12" t="s">
        <v>28</v>
      </c>
      <c r="AX210" s="12" t="s">
        <v>72</v>
      </c>
      <c r="AY210" s="162" t="s">
        <v>116</v>
      </c>
    </row>
    <row r="211" spans="2:51" s="12" customFormat="1">
      <c r="B211" s="160"/>
      <c r="D211" s="161" t="s">
        <v>126</v>
      </c>
      <c r="E211" s="162" t="s">
        <v>1</v>
      </c>
      <c r="F211" s="163" t="s">
        <v>234</v>
      </c>
      <c r="H211" s="164">
        <v>2.048</v>
      </c>
      <c r="I211" s="165"/>
      <c r="L211" s="160"/>
      <c r="M211" s="166"/>
      <c r="N211" s="167"/>
      <c r="O211" s="167"/>
      <c r="P211" s="167"/>
      <c r="Q211" s="167"/>
      <c r="R211" s="167"/>
      <c r="S211" s="167"/>
      <c r="T211" s="168"/>
      <c r="AT211" s="162" t="s">
        <v>126</v>
      </c>
      <c r="AU211" s="162" t="s">
        <v>124</v>
      </c>
      <c r="AV211" s="12" t="s">
        <v>124</v>
      </c>
      <c r="AW211" s="12" t="s">
        <v>28</v>
      </c>
      <c r="AX211" s="12" t="s">
        <v>72</v>
      </c>
      <c r="AY211" s="162" t="s">
        <v>116</v>
      </c>
    </row>
    <row r="212" spans="2:51" s="12" customFormat="1">
      <c r="B212" s="160"/>
      <c r="D212" s="161" t="s">
        <v>126</v>
      </c>
      <c r="E212" s="162" t="s">
        <v>1</v>
      </c>
      <c r="F212" s="163" t="s">
        <v>229</v>
      </c>
      <c r="H212" s="164">
        <v>17.149999999999999</v>
      </c>
      <c r="I212" s="165"/>
      <c r="L212" s="160"/>
      <c r="M212" s="166"/>
      <c r="N212" s="167"/>
      <c r="O212" s="167"/>
      <c r="P212" s="167"/>
      <c r="Q212" s="167"/>
      <c r="R212" s="167"/>
      <c r="S212" s="167"/>
      <c r="T212" s="168"/>
      <c r="AT212" s="162" t="s">
        <v>126</v>
      </c>
      <c r="AU212" s="162" t="s">
        <v>124</v>
      </c>
      <c r="AV212" s="12" t="s">
        <v>124</v>
      </c>
      <c r="AW212" s="12" t="s">
        <v>28</v>
      </c>
      <c r="AX212" s="12" t="s">
        <v>72</v>
      </c>
      <c r="AY212" s="162" t="s">
        <v>116</v>
      </c>
    </row>
    <row r="213" spans="2:51" s="12" customFormat="1">
      <c r="B213" s="160"/>
      <c r="D213" s="161" t="s">
        <v>126</v>
      </c>
      <c r="E213" s="162" t="s">
        <v>1</v>
      </c>
      <c r="F213" s="163" t="s">
        <v>230</v>
      </c>
      <c r="H213" s="164">
        <v>2.8319999999999999</v>
      </c>
      <c r="I213" s="165"/>
      <c r="L213" s="160"/>
      <c r="M213" s="166"/>
      <c r="N213" s="167"/>
      <c r="O213" s="167"/>
      <c r="P213" s="167"/>
      <c r="Q213" s="167"/>
      <c r="R213" s="167"/>
      <c r="S213" s="167"/>
      <c r="T213" s="168"/>
      <c r="AT213" s="162" t="s">
        <v>126</v>
      </c>
      <c r="AU213" s="162" t="s">
        <v>124</v>
      </c>
      <c r="AV213" s="12" t="s">
        <v>124</v>
      </c>
      <c r="AW213" s="12" t="s">
        <v>28</v>
      </c>
      <c r="AX213" s="12" t="s">
        <v>72</v>
      </c>
      <c r="AY213" s="162" t="s">
        <v>116</v>
      </c>
    </row>
    <row r="214" spans="2:51" s="15" customFormat="1">
      <c r="B214" s="193"/>
      <c r="D214" s="161" t="s">
        <v>126</v>
      </c>
      <c r="E214" s="194" t="s">
        <v>1</v>
      </c>
      <c r="F214" s="195" t="s">
        <v>202</v>
      </c>
      <c r="H214" s="196">
        <v>122.09200000000001</v>
      </c>
      <c r="I214" s="197"/>
      <c r="L214" s="193"/>
      <c r="M214" s="198"/>
      <c r="N214" s="199"/>
      <c r="O214" s="199"/>
      <c r="P214" s="199"/>
      <c r="Q214" s="199"/>
      <c r="R214" s="199"/>
      <c r="S214" s="199"/>
      <c r="T214" s="200"/>
      <c r="AT214" s="194" t="s">
        <v>126</v>
      </c>
      <c r="AU214" s="194" t="s">
        <v>124</v>
      </c>
      <c r="AV214" s="15" t="s">
        <v>134</v>
      </c>
      <c r="AW214" s="15" t="s">
        <v>28</v>
      </c>
      <c r="AX214" s="15" t="s">
        <v>72</v>
      </c>
      <c r="AY214" s="194" t="s">
        <v>116</v>
      </c>
    </row>
    <row r="215" spans="2:51" s="14" customFormat="1">
      <c r="B215" s="177"/>
      <c r="D215" s="161" t="s">
        <v>126</v>
      </c>
      <c r="E215" s="178" t="s">
        <v>1</v>
      </c>
      <c r="F215" s="179" t="s">
        <v>203</v>
      </c>
      <c r="H215" s="178" t="s">
        <v>1</v>
      </c>
      <c r="I215" s="180"/>
      <c r="L215" s="177"/>
      <c r="M215" s="181"/>
      <c r="N215" s="182"/>
      <c r="O215" s="182"/>
      <c r="P215" s="182"/>
      <c r="Q215" s="182"/>
      <c r="R215" s="182"/>
      <c r="S215" s="182"/>
      <c r="T215" s="183"/>
      <c r="AT215" s="178" t="s">
        <v>126</v>
      </c>
      <c r="AU215" s="178" t="s">
        <v>124</v>
      </c>
      <c r="AV215" s="14" t="s">
        <v>77</v>
      </c>
      <c r="AW215" s="14" t="s">
        <v>28</v>
      </c>
      <c r="AX215" s="14" t="s">
        <v>72</v>
      </c>
      <c r="AY215" s="178" t="s">
        <v>116</v>
      </c>
    </row>
    <row r="216" spans="2:51" s="12" customFormat="1">
      <c r="B216" s="160"/>
      <c r="D216" s="161" t="s">
        <v>126</v>
      </c>
      <c r="E216" s="162" t="s">
        <v>1</v>
      </c>
      <c r="F216" s="163" t="s">
        <v>235</v>
      </c>
      <c r="H216" s="164">
        <v>266.28699999999998</v>
      </c>
      <c r="I216" s="165"/>
      <c r="L216" s="160"/>
      <c r="M216" s="166"/>
      <c r="N216" s="167"/>
      <c r="O216" s="167"/>
      <c r="P216" s="167"/>
      <c r="Q216" s="167"/>
      <c r="R216" s="167"/>
      <c r="S216" s="167"/>
      <c r="T216" s="168"/>
      <c r="AT216" s="162" t="s">
        <v>126</v>
      </c>
      <c r="AU216" s="162" t="s">
        <v>124</v>
      </c>
      <c r="AV216" s="12" t="s">
        <v>124</v>
      </c>
      <c r="AW216" s="12" t="s">
        <v>28</v>
      </c>
      <c r="AX216" s="12" t="s">
        <v>72</v>
      </c>
      <c r="AY216" s="162" t="s">
        <v>116</v>
      </c>
    </row>
    <row r="217" spans="2:51" s="12" customFormat="1">
      <c r="B217" s="160"/>
      <c r="D217" s="161" t="s">
        <v>126</v>
      </c>
      <c r="E217" s="162" t="s">
        <v>1</v>
      </c>
      <c r="F217" s="163" t="s">
        <v>236</v>
      </c>
      <c r="H217" s="164">
        <v>10.47</v>
      </c>
      <c r="I217" s="165"/>
      <c r="L217" s="160"/>
      <c r="M217" s="166"/>
      <c r="N217" s="167"/>
      <c r="O217" s="167"/>
      <c r="P217" s="167"/>
      <c r="Q217" s="167"/>
      <c r="R217" s="167"/>
      <c r="S217" s="167"/>
      <c r="T217" s="168"/>
      <c r="AT217" s="162" t="s">
        <v>126</v>
      </c>
      <c r="AU217" s="162" t="s">
        <v>124</v>
      </c>
      <c r="AV217" s="12" t="s">
        <v>124</v>
      </c>
      <c r="AW217" s="12" t="s">
        <v>28</v>
      </c>
      <c r="AX217" s="12" t="s">
        <v>72</v>
      </c>
      <c r="AY217" s="162" t="s">
        <v>116</v>
      </c>
    </row>
    <row r="218" spans="2:51" s="12" customFormat="1">
      <c r="B218" s="160"/>
      <c r="D218" s="161" t="s">
        <v>126</v>
      </c>
      <c r="E218" s="162" t="s">
        <v>1</v>
      </c>
      <c r="F218" s="163" t="s">
        <v>237</v>
      </c>
      <c r="H218" s="164">
        <v>20.100000000000001</v>
      </c>
      <c r="I218" s="165"/>
      <c r="L218" s="160"/>
      <c r="M218" s="166"/>
      <c r="N218" s="167"/>
      <c r="O218" s="167"/>
      <c r="P218" s="167"/>
      <c r="Q218" s="167"/>
      <c r="R218" s="167"/>
      <c r="S218" s="167"/>
      <c r="T218" s="168"/>
      <c r="AT218" s="162" t="s">
        <v>126</v>
      </c>
      <c r="AU218" s="162" t="s">
        <v>124</v>
      </c>
      <c r="AV218" s="12" t="s">
        <v>124</v>
      </c>
      <c r="AW218" s="12" t="s">
        <v>28</v>
      </c>
      <c r="AX218" s="12" t="s">
        <v>72</v>
      </c>
      <c r="AY218" s="162" t="s">
        <v>116</v>
      </c>
    </row>
    <row r="219" spans="2:51" s="12" customFormat="1">
      <c r="B219" s="160"/>
      <c r="D219" s="161" t="s">
        <v>126</v>
      </c>
      <c r="E219" s="162" t="s">
        <v>1</v>
      </c>
      <c r="F219" s="163" t="s">
        <v>238</v>
      </c>
      <c r="H219" s="164">
        <v>3.81</v>
      </c>
      <c r="I219" s="165"/>
      <c r="L219" s="160"/>
      <c r="M219" s="166"/>
      <c r="N219" s="167"/>
      <c r="O219" s="167"/>
      <c r="P219" s="167"/>
      <c r="Q219" s="167"/>
      <c r="R219" s="167"/>
      <c r="S219" s="167"/>
      <c r="T219" s="168"/>
      <c r="AT219" s="162" t="s">
        <v>126</v>
      </c>
      <c r="AU219" s="162" t="s">
        <v>124</v>
      </c>
      <c r="AV219" s="12" t="s">
        <v>124</v>
      </c>
      <c r="AW219" s="12" t="s">
        <v>28</v>
      </c>
      <c r="AX219" s="12" t="s">
        <v>72</v>
      </c>
      <c r="AY219" s="162" t="s">
        <v>116</v>
      </c>
    </row>
    <row r="220" spans="2:51" s="12" customFormat="1">
      <c r="B220" s="160"/>
      <c r="D220" s="161" t="s">
        <v>126</v>
      </c>
      <c r="E220" s="162" t="s">
        <v>1</v>
      </c>
      <c r="F220" s="163" t="s">
        <v>239</v>
      </c>
      <c r="H220" s="164">
        <v>-28.672000000000001</v>
      </c>
      <c r="I220" s="165"/>
      <c r="L220" s="160"/>
      <c r="M220" s="166"/>
      <c r="N220" s="167"/>
      <c r="O220" s="167"/>
      <c r="P220" s="167"/>
      <c r="Q220" s="167"/>
      <c r="R220" s="167"/>
      <c r="S220" s="167"/>
      <c r="T220" s="168"/>
      <c r="AT220" s="162" t="s">
        <v>126</v>
      </c>
      <c r="AU220" s="162" t="s">
        <v>124</v>
      </c>
      <c r="AV220" s="12" t="s">
        <v>124</v>
      </c>
      <c r="AW220" s="12" t="s">
        <v>28</v>
      </c>
      <c r="AX220" s="12" t="s">
        <v>72</v>
      </c>
      <c r="AY220" s="162" t="s">
        <v>116</v>
      </c>
    </row>
    <row r="221" spans="2:51" s="12" customFormat="1">
      <c r="B221" s="160"/>
      <c r="D221" s="161" t="s">
        <v>126</v>
      </c>
      <c r="E221" s="162" t="s">
        <v>1</v>
      </c>
      <c r="F221" s="163" t="s">
        <v>240</v>
      </c>
      <c r="H221" s="164">
        <v>15.95</v>
      </c>
      <c r="I221" s="165"/>
      <c r="L221" s="160"/>
      <c r="M221" s="166"/>
      <c r="N221" s="167"/>
      <c r="O221" s="167"/>
      <c r="P221" s="167"/>
      <c r="Q221" s="167"/>
      <c r="R221" s="167"/>
      <c r="S221" s="167"/>
      <c r="T221" s="168"/>
      <c r="AT221" s="162" t="s">
        <v>126</v>
      </c>
      <c r="AU221" s="162" t="s">
        <v>124</v>
      </c>
      <c r="AV221" s="12" t="s">
        <v>124</v>
      </c>
      <c r="AW221" s="12" t="s">
        <v>28</v>
      </c>
      <c r="AX221" s="12" t="s">
        <v>72</v>
      </c>
      <c r="AY221" s="162" t="s">
        <v>116</v>
      </c>
    </row>
    <row r="222" spans="2:51" s="12" customFormat="1">
      <c r="B222" s="160"/>
      <c r="D222" s="161" t="s">
        <v>126</v>
      </c>
      <c r="E222" s="162" t="s">
        <v>1</v>
      </c>
      <c r="F222" s="163" t="s">
        <v>241</v>
      </c>
      <c r="H222" s="164">
        <v>-29.952000000000002</v>
      </c>
      <c r="I222" s="165"/>
      <c r="L222" s="160"/>
      <c r="M222" s="166"/>
      <c r="N222" s="167"/>
      <c r="O222" s="167"/>
      <c r="P222" s="167"/>
      <c r="Q222" s="167"/>
      <c r="R222" s="167"/>
      <c r="S222" s="167"/>
      <c r="T222" s="168"/>
      <c r="AT222" s="162" t="s">
        <v>126</v>
      </c>
      <c r="AU222" s="162" t="s">
        <v>124</v>
      </c>
      <c r="AV222" s="12" t="s">
        <v>124</v>
      </c>
      <c r="AW222" s="12" t="s">
        <v>28</v>
      </c>
      <c r="AX222" s="12" t="s">
        <v>72</v>
      </c>
      <c r="AY222" s="162" t="s">
        <v>116</v>
      </c>
    </row>
    <row r="223" spans="2:51" s="15" customFormat="1">
      <c r="B223" s="193"/>
      <c r="D223" s="161" t="s">
        <v>126</v>
      </c>
      <c r="E223" s="194" t="s">
        <v>1</v>
      </c>
      <c r="F223" s="195" t="s">
        <v>205</v>
      </c>
      <c r="H223" s="196">
        <v>257.99299999999999</v>
      </c>
      <c r="I223" s="197"/>
      <c r="L223" s="193"/>
      <c r="M223" s="198"/>
      <c r="N223" s="199"/>
      <c r="O223" s="199"/>
      <c r="P223" s="199"/>
      <c r="Q223" s="199"/>
      <c r="R223" s="199"/>
      <c r="S223" s="199"/>
      <c r="T223" s="200"/>
      <c r="AT223" s="194" t="s">
        <v>126</v>
      </c>
      <c r="AU223" s="194" t="s">
        <v>124</v>
      </c>
      <c r="AV223" s="15" t="s">
        <v>134</v>
      </c>
      <c r="AW223" s="15" t="s">
        <v>28</v>
      </c>
      <c r="AX223" s="15" t="s">
        <v>72</v>
      </c>
      <c r="AY223" s="194" t="s">
        <v>116</v>
      </c>
    </row>
    <row r="224" spans="2:51" s="14" customFormat="1">
      <c r="B224" s="177"/>
      <c r="D224" s="161" t="s">
        <v>126</v>
      </c>
      <c r="E224" s="178" t="s">
        <v>1</v>
      </c>
      <c r="F224" s="179" t="s">
        <v>206</v>
      </c>
      <c r="H224" s="178" t="s">
        <v>1</v>
      </c>
      <c r="I224" s="180"/>
      <c r="L224" s="177"/>
      <c r="M224" s="181"/>
      <c r="N224" s="182"/>
      <c r="O224" s="182"/>
      <c r="P224" s="182"/>
      <c r="Q224" s="182"/>
      <c r="R224" s="182"/>
      <c r="S224" s="182"/>
      <c r="T224" s="183"/>
      <c r="AT224" s="178" t="s">
        <v>126</v>
      </c>
      <c r="AU224" s="178" t="s">
        <v>124</v>
      </c>
      <c r="AV224" s="14" t="s">
        <v>77</v>
      </c>
      <c r="AW224" s="14" t="s">
        <v>28</v>
      </c>
      <c r="AX224" s="14" t="s">
        <v>72</v>
      </c>
      <c r="AY224" s="178" t="s">
        <v>116</v>
      </c>
    </row>
    <row r="225" spans="2:65" s="12" customFormat="1">
      <c r="B225" s="160"/>
      <c r="D225" s="161" t="s">
        <v>126</v>
      </c>
      <c r="E225" s="162" t="s">
        <v>1</v>
      </c>
      <c r="F225" s="163" t="s">
        <v>242</v>
      </c>
      <c r="H225" s="164">
        <v>233.55099999999999</v>
      </c>
      <c r="I225" s="165"/>
      <c r="L225" s="160"/>
      <c r="M225" s="166"/>
      <c r="N225" s="167"/>
      <c r="O225" s="167"/>
      <c r="P225" s="167"/>
      <c r="Q225" s="167"/>
      <c r="R225" s="167"/>
      <c r="S225" s="167"/>
      <c r="T225" s="168"/>
      <c r="AT225" s="162" t="s">
        <v>126</v>
      </c>
      <c r="AU225" s="162" t="s">
        <v>124</v>
      </c>
      <c r="AV225" s="12" t="s">
        <v>124</v>
      </c>
      <c r="AW225" s="12" t="s">
        <v>28</v>
      </c>
      <c r="AX225" s="12" t="s">
        <v>72</v>
      </c>
      <c r="AY225" s="162" t="s">
        <v>116</v>
      </c>
    </row>
    <row r="226" spans="2:65" s="12" customFormat="1">
      <c r="B226" s="160"/>
      <c r="D226" s="161" t="s">
        <v>126</v>
      </c>
      <c r="E226" s="162" t="s">
        <v>1</v>
      </c>
      <c r="F226" s="163" t="s">
        <v>243</v>
      </c>
      <c r="H226" s="164">
        <v>0.92800000000000005</v>
      </c>
      <c r="I226" s="165"/>
      <c r="L226" s="160"/>
      <c r="M226" s="166"/>
      <c r="N226" s="167"/>
      <c r="O226" s="167"/>
      <c r="P226" s="167"/>
      <c r="Q226" s="167"/>
      <c r="R226" s="167"/>
      <c r="S226" s="167"/>
      <c r="T226" s="168"/>
      <c r="AT226" s="162" t="s">
        <v>126</v>
      </c>
      <c r="AU226" s="162" t="s">
        <v>124</v>
      </c>
      <c r="AV226" s="12" t="s">
        <v>124</v>
      </c>
      <c r="AW226" s="12" t="s">
        <v>28</v>
      </c>
      <c r="AX226" s="12" t="s">
        <v>72</v>
      </c>
      <c r="AY226" s="162" t="s">
        <v>116</v>
      </c>
    </row>
    <row r="227" spans="2:65" s="12" customFormat="1">
      <c r="B227" s="160"/>
      <c r="D227" s="161" t="s">
        <v>126</v>
      </c>
      <c r="E227" s="162" t="s">
        <v>1</v>
      </c>
      <c r="F227" s="163" t="s">
        <v>244</v>
      </c>
      <c r="H227" s="164">
        <v>-6.1440000000000001</v>
      </c>
      <c r="I227" s="165"/>
      <c r="L227" s="160"/>
      <c r="M227" s="166"/>
      <c r="N227" s="167"/>
      <c r="O227" s="167"/>
      <c r="P227" s="167"/>
      <c r="Q227" s="167"/>
      <c r="R227" s="167"/>
      <c r="S227" s="167"/>
      <c r="T227" s="168"/>
      <c r="AT227" s="162" t="s">
        <v>126</v>
      </c>
      <c r="AU227" s="162" t="s">
        <v>124</v>
      </c>
      <c r="AV227" s="12" t="s">
        <v>124</v>
      </c>
      <c r="AW227" s="12" t="s">
        <v>28</v>
      </c>
      <c r="AX227" s="12" t="s">
        <v>72</v>
      </c>
      <c r="AY227" s="162" t="s">
        <v>116</v>
      </c>
    </row>
    <row r="228" spans="2:65" s="12" customFormat="1">
      <c r="B228" s="160"/>
      <c r="D228" s="161" t="s">
        <v>126</v>
      </c>
      <c r="E228" s="162" t="s">
        <v>1</v>
      </c>
      <c r="F228" s="163" t="s">
        <v>245</v>
      </c>
      <c r="H228" s="164">
        <v>-1.88</v>
      </c>
      <c r="I228" s="165"/>
      <c r="L228" s="160"/>
      <c r="M228" s="166"/>
      <c r="N228" s="167"/>
      <c r="O228" s="167"/>
      <c r="P228" s="167"/>
      <c r="Q228" s="167"/>
      <c r="R228" s="167"/>
      <c r="S228" s="167"/>
      <c r="T228" s="168"/>
      <c r="AT228" s="162" t="s">
        <v>126</v>
      </c>
      <c r="AU228" s="162" t="s">
        <v>124</v>
      </c>
      <c r="AV228" s="12" t="s">
        <v>124</v>
      </c>
      <c r="AW228" s="12" t="s">
        <v>28</v>
      </c>
      <c r="AX228" s="12" t="s">
        <v>72</v>
      </c>
      <c r="AY228" s="162" t="s">
        <v>116</v>
      </c>
    </row>
    <row r="229" spans="2:65" s="12" customFormat="1">
      <c r="B229" s="160"/>
      <c r="D229" s="161" t="s">
        <v>126</v>
      </c>
      <c r="E229" s="162" t="s">
        <v>1</v>
      </c>
      <c r="F229" s="163" t="s">
        <v>246</v>
      </c>
      <c r="H229" s="164">
        <v>-0.92800000000000005</v>
      </c>
      <c r="I229" s="165"/>
      <c r="L229" s="160"/>
      <c r="M229" s="166"/>
      <c r="N229" s="167"/>
      <c r="O229" s="167"/>
      <c r="P229" s="167"/>
      <c r="Q229" s="167"/>
      <c r="R229" s="167"/>
      <c r="S229" s="167"/>
      <c r="T229" s="168"/>
      <c r="AT229" s="162" t="s">
        <v>126</v>
      </c>
      <c r="AU229" s="162" t="s">
        <v>124</v>
      </c>
      <c r="AV229" s="12" t="s">
        <v>124</v>
      </c>
      <c r="AW229" s="12" t="s">
        <v>28</v>
      </c>
      <c r="AX229" s="12" t="s">
        <v>72</v>
      </c>
      <c r="AY229" s="162" t="s">
        <v>116</v>
      </c>
    </row>
    <row r="230" spans="2:65" s="12" customFormat="1">
      <c r="B230" s="160"/>
      <c r="D230" s="161" t="s">
        <v>126</v>
      </c>
      <c r="E230" s="162" t="s">
        <v>1</v>
      </c>
      <c r="F230" s="163" t="s">
        <v>247</v>
      </c>
      <c r="H230" s="164">
        <v>-4.3179999999999996</v>
      </c>
      <c r="I230" s="165"/>
      <c r="L230" s="160"/>
      <c r="M230" s="166"/>
      <c r="N230" s="167"/>
      <c r="O230" s="167"/>
      <c r="P230" s="167"/>
      <c r="Q230" s="167"/>
      <c r="R230" s="167"/>
      <c r="S230" s="167"/>
      <c r="T230" s="168"/>
      <c r="AT230" s="162" t="s">
        <v>126</v>
      </c>
      <c r="AU230" s="162" t="s">
        <v>124</v>
      </c>
      <c r="AV230" s="12" t="s">
        <v>124</v>
      </c>
      <c r="AW230" s="12" t="s">
        <v>28</v>
      </c>
      <c r="AX230" s="12" t="s">
        <v>72</v>
      </c>
      <c r="AY230" s="162" t="s">
        <v>116</v>
      </c>
    </row>
    <row r="231" spans="2:65" s="12" customFormat="1">
      <c r="B231" s="160"/>
      <c r="D231" s="161" t="s">
        <v>126</v>
      </c>
      <c r="E231" s="162" t="s">
        <v>1</v>
      </c>
      <c r="F231" s="163" t="s">
        <v>244</v>
      </c>
      <c r="H231" s="164">
        <v>-6.1440000000000001</v>
      </c>
      <c r="I231" s="165"/>
      <c r="L231" s="160"/>
      <c r="M231" s="166"/>
      <c r="N231" s="167"/>
      <c r="O231" s="167"/>
      <c r="P231" s="167"/>
      <c r="Q231" s="167"/>
      <c r="R231" s="167"/>
      <c r="S231" s="167"/>
      <c r="T231" s="168"/>
      <c r="AT231" s="162" t="s">
        <v>126</v>
      </c>
      <c r="AU231" s="162" t="s">
        <v>124</v>
      </c>
      <c r="AV231" s="12" t="s">
        <v>124</v>
      </c>
      <c r="AW231" s="12" t="s">
        <v>28</v>
      </c>
      <c r="AX231" s="12" t="s">
        <v>72</v>
      </c>
      <c r="AY231" s="162" t="s">
        <v>116</v>
      </c>
    </row>
    <row r="232" spans="2:65" s="12" customFormat="1">
      <c r="B232" s="160"/>
      <c r="D232" s="161" t="s">
        <v>126</v>
      </c>
      <c r="E232" s="162" t="s">
        <v>1</v>
      </c>
      <c r="F232" s="163" t="s">
        <v>245</v>
      </c>
      <c r="H232" s="164">
        <v>-1.88</v>
      </c>
      <c r="I232" s="165"/>
      <c r="L232" s="160"/>
      <c r="M232" s="166"/>
      <c r="N232" s="167"/>
      <c r="O232" s="167"/>
      <c r="P232" s="167"/>
      <c r="Q232" s="167"/>
      <c r="R232" s="167"/>
      <c r="S232" s="167"/>
      <c r="T232" s="168"/>
      <c r="AT232" s="162" t="s">
        <v>126</v>
      </c>
      <c r="AU232" s="162" t="s">
        <v>124</v>
      </c>
      <c r="AV232" s="12" t="s">
        <v>124</v>
      </c>
      <c r="AW232" s="12" t="s">
        <v>28</v>
      </c>
      <c r="AX232" s="12" t="s">
        <v>72</v>
      </c>
      <c r="AY232" s="162" t="s">
        <v>116</v>
      </c>
    </row>
    <row r="233" spans="2:65" s="12" customFormat="1">
      <c r="B233" s="160"/>
      <c r="D233" s="161" t="s">
        <v>126</v>
      </c>
      <c r="E233" s="162" t="s">
        <v>1</v>
      </c>
      <c r="F233" s="163" t="s">
        <v>246</v>
      </c>
      <c r="H233" s="164">
        <v>-0.92800000000000005</v>
      </c>
      <c r="I233" s="165"/>
      <c r="L233" s="160"/>
      <c r="M233" s="166"/>
      <c r="N233" s="167"/>
      <c r="O233" s="167"/>
      <c r="P233" s="167"/>
      <c r="Q233" s="167"/>
      <c r="R233" s="167"/>
      <c r="S233" s="167"/>
      <c r="T233" s="168"/>
      <c r="AT233" s="162" t="s">
        <v>126</v>
      </c>
      <c r="AU233" s="162" t="s">
        <v>124</v>
      </c>
      <c r="AV233" s="12" t="s">
        <v>124</v>
      </c>
      <c r="AW233" s="12" t="s">
        <v>28</v>
      </c>
      <c r="AX233" s="12" t="s">
        <v>72</v>
      </c>
      <c r="AY233" s="162" t="s">
        <v>116</v>
      </c>
    </row>
    <row r="234" spans="2:65" s="12" customFormat="1">
      <c r="B234" s="160"/>
      <c r="D234" s="161" t="s">
        <v>126</v>
      </c>
      <c r="E234" s="162" t="s">
        <v>1</v>
      </c>
      <c r="F234" s="163" t="s">
        <v>248</v>
      </c>
      <c r="H234" s="164">
        <v>-4.2439999999999998</v>
      </c>
      <c r="I234" s="165"/>
      <c r="L234" s="160"/>
      <c r="M234" s="166"/>
      <c r="N234" s="167"/>
      <c r="O234" s="167"/>
      <c r="P234" s="167"/>
      <c r="Q234" s="167"/>
      <c r="R234" s="167"/>
      <c r="S234" s="167"/>
      <c r="T234" s="168"/>
      <c r="AT234" s="162" t="s">
        <v>126</v>
      </c>
      <c r="AU234" s="162" t="s">
        <v>124</v>
      </c>
      <c r="AV234" s="12" t="s">
        <v>124</v>
      </c>
      <c r="AW234" s="12" t="s">
        <v>28</v>
      </c>
      <c r="AX234" s="12" t="s">
        <v>72</v>
      </c>
      <c r="AY234" s="162" t="s">
        <v>116</v>
      </c>
    </row>
    <row r="235" spans="2:65" s="12" customFormat="1">
      <c r="B235" s="160"/>
      <c r="D235" s="161" t="s">
        <v>126</v>
      </c>
      <c r="E235" s="162" t="s">
        <v>1</v>
      </c>
      <c r="F235" s="163" t="s">
        <v>249</v>
      </c>
      <c r="H235" s="164">
        <v>22.981000000000002</v>
      </c>
      <c r="I235" s="165"/>
      <c r="L235" s="160"/>
      <c r="M235" s="166"/>
      <c r="N235" s="167"/>
      <c r="O235" s="167"/>
      <c r="P235" s="167"/>
      <c r="Q235" s="167"/>
      <c r="R235" s="167"/>
      <c r="S235" s="167"/>
      <c r="T235" s="168"/>
      <c r="AT235" s="162" t="s">
        <v>126</v>
      </c>
      <c r="AU235" s="162" t="s">
        <v>124</v>
      </c>
      <c r="AV235" s="12" t="s">
        <v>124</v>
      </c>
      <c r="AW235" s="12" t="s">
        <v>28</v>
      </c>
      <c r="AX235" s="12" t="s">
        <v>72</v>
      </c>
      <c r="AY235" s="162" t="s">
        <v>116</v>
      </c>
    </row>
    <row r="236" spans="2:65" s="12" customFormat="1">
      <c r="B236" s="160"/>
      <c r="D236" s="161" t="s">
        <v>126</v>
      </c>
      <c r="E236" s="162" t="s">
        <v>1</v>
      </c>
      <c r="F236" s="163" t="s">
        <v>250</v>
      </c>
      <c r="H236" s="164">
        <v>-16.236000000000001</v>
      </c>
      <c r="I236" s="165"/>
      <c r="L236" s="160"/>
      <c r="M236" s="166"/>
      <c r="N236" s="167"/>
      <c r="O236" s="167"/>
      <c r="P236" s="167"/>
      <c r="Q236" s="167"/>
      <c r="R236" s="167"/>
      <c r="S236" s="167"/>
      <c r="T236" s="168"/>
      <c r="AT236" s="162" t="s">
        <v>126</v>
      </c>
      <c r="AU236" s="162" t="s">
        <v>124</v>
      </c>
      <c r="AV236" s="12" t="s">
        <v>124</v>
      </c>
      <c r="AW236" s="12" t="s">
        <v>28</v>
      </c>
      <c r="AX236" s="12" t="s">
        <v>72</v>
      </c>
      <c r="AY236" s="162" t="s">
        <v>116</v>
      </c>
    </row>
    <row r="237" spans="2:65" s="15" customFormat="1">
      <c r="B237" s="193"/>
      <c r="D237" s="161" t="s">
        <v>126</v>
      </c>
      <c r="E237" s="194" t="s">
        <v>1</v>
      </c>
      <c r="F237" s="195" t="s">
        <v>212</v>
      </c>
      <c r="H237" s="196">
        <v>214.75799999999998</v>
      </c>
      <c r="I237" s="197"/>
      <c r="L237" s="193"/>
      <c r="M237" s="198"/>
      <c r="N237" s="199"/>
      <c r="O237" s="199"/>
      <c r="P237" s="199"/>
      <c r="Q237" s="199"/>
      <c r="R237" s="199"/>
      <c r="S237" s="199"/>
      <c r="T237" s="200"/>
      <c r="AT237" s="194" t="s">
        <v>126</v>
      </c>
      <c r="AU237" s="194" t="s">
        <v>124</v>
      </c>
      <c r="AV237" s="15" t="s">
        <v>134</v>
      </c>
      <c r="AW237" s="15" t="s">
        <v>28</v>
      </c>
      <c r="AX237" s="15" t="s">
        <v>72</v>
      </c>
      <c r="AY237" s="194" t="s">
        <v>116</v>
      </c>
    </row>
    <row r="238" spans="2:65" s="13" customFormat="1">
      <c r="B238" s="169"/>
      <c r="D238" s="161" t="s">
        <v>126</v>
      </c>
      <c r="E238" s="170" t="s">
        <v>1</v>
      </c>
      <c r="F238" s="171" t="s">
        <v>128</v>
      </c>
      <c r="H238" s="172">
        <v>726.54900000000009</v>
      </c>
      <c r="I238" s="173"/>
      <c r="L238" s="169"/>
      <c r="M238" s="174"/>
      <c r="N238" s="175"/>
      <c r="O238" s="175"/>
      <c r="P238" s="175"/>
      <c r="Q238" s="175"/>
      <c r="R238" s="175"/>
      <c r="S238" s="175"/>
      <c r="T238" s="176"/>
      <c r="AT238" s="170" t="s">
        <v>126</v>
      </c>
      <c r="AU238" s="170" t="s">
        <v>124</v>
      </c>
      <c r="AV238" s="13" t="s">
        <v>123</v>
      </c>
      <c r="AW238" s="13" t="s">
        <v>28</v>
      </c>
      <c r="AX238" s="13" t="s">
        <v>77</v>
      </c>
      <c r="AY238" s="170" t="s">
        <v>116</v>
      </c>
    </row>
    <row r="239" spans="2:65" s="1" customFormat="1" ht="36" customHeight="1">
      <c r="B239" s="146"/>
      <c r="C239" s="147" t="s">
        <v>251</v>
      </c>
      <c r="D239" s="147" t="s">
        <v>118</v>
      </c>
      <c r="E239" s="148" t="s">
        <v>252</v>
      </c>
      <c r="F239" s="149" t="s">
        <v>253</v>
      </c>
      <c r="G239" s="150" t="s">
        <v>161</v>
      </c>
      <c r="H239" s="151">
        <v>46.188000000000002</v>
      </c>
      <c r="I239" s="152"/>
      <c r="J239" s="151">
        <f>ROUND(I239*H239,3)</f>
        <v>0</v>
      </c>
      <c r="K239" s="149" t="s">
        <v>1</v>
      </c>
      <c r="L239" s="32"/>
      <c r="M239" s="153" t="s">
        <v>1</v>
      </c>
      <c r="N239" s="154" t="s">
        <v>38</v>
      </c>
      <c r="O239" s="55"/>
      <c r="P239" s="155">
        <f>O239*H239</f>
        <v>0</v>
      </c>
      <c r="Q239" s="155">
        <v>2.8999999999999998E-3</v>
      </c>
      <c r="R239" s="155">
        <f>Q239*H239</f>
        <v>0.13394519999999999</v>
      </c>
      <c r="S239" s="155">
        <v>0</v>
      </c>
      <c r="T239" s="156">
        <f>S239*H239</f>
        <v>0</v>
      </c>
      <c r="AR239" s="157" t="s">
        <v>123</v>
      </c>
      <c r="AT239" s="157" t="s">
        <v>118</v>
      </c>
      <c r="AU239" s="157" t="s">
        <v>124</v>
      </c>
      <c r="AY239" s="17" t="s">
        <v>116</v>
      </c>
      <c r="BE239" s="158">
        <f>IF(N239="základná",J239,0)</f>
        <v>0</v>
      </c>
      <c r="BF239" s="158">
        <f>IF(N239="znížená",J239,0)</f>
        <v>0</v>
      </c>
      <c r="BG239" s="158">
        <f>IF(N239="zákl. prenesená",J239,0)</f>
        <v>0</v>
      </c>
      <c r="BH239" s="158">
        <f>IF(N239="zníž. prenesená",J239,0)</f>
        <v>0</v>
      </c>
      <c r="BI239" s="158">
        <f>IF(N239="nulová",J239,0)</f>
        <v>0</v>
      </c>
      <c r="BJ239" s="17" t="s">
        <v>124</v>
      </c>
      <c r="BK239" s="159">
        <f>ROUND(I239*H239,3)</f>
        <v>0</v>
      </c>
      <c r="BL239" s="17" t="s">
        <v>123</v>
      </c>
      <c r="BM239" s="157" t="s">
        <v>254</v>
      </c>
    </row>
    <row r="240" spans="2:65" s="14" customFormat="1">
      <c r="B240" s="177"/>
      <c r="D240" s="161" t="s">
        <v>126</v>
      </c>
      <c r="E240" s="178" t="s">
        <v>1</v>
      </c>
      <c r="F240" s="179" t="s">
        <v>191</v>
      </c>
      <c r="H240" s="178" t="s">
        <v>1</v>
      </c>
      <c r="I240" s="180"/>
      <c r="L240" s="177"/>
      <c r="M240" s="181"/>
      <c r="N240" s="182"/>
      <c r="O240" s="182"/>
      <c r="P240" s="182"/>
      <c r="Q240" s="182"/>
      <c r="R240" s="182"/>
      <c r="S240" s="182"/>
      <c r="T240" s="183"/>
      <c r="AT240" s="178" t="s">
        <v>126</v>
      </c>
      <c r="AU240" s="178" t="s">
        <v>124</v>
      </c>
      <c r="AV240" s="14" t="s">
        <v>77</v>
      </c>
      <c r="AW240" s="14" t="s">
        <v>28</v>
      </c>
      <c r="AX240" s="14" t="s">
        <v>72</v>
      </c>
      <c r="AY240" s="178" t="s">
        <v>116</v>
      </c>
    </row>
    <row r="241" spans="2:65" s="14" customFormat="1">
      <c r="B241" s="177"/>
      <c r="D241" s="161" t="s">
        <v>126</v>
      </c>
      <c r="E241" s="178" t="s">
        <v>1</v>
      </c>
      <c r="F241" s="179" t="s">
        <v>203</v>
      </c>
      <c r="H241" s="178" t="s">
        <v>1</v>
      </c>
      <c r="I241" s="180"/>
      <c r="L241" s="177"/>
      <c r="M241" s="181"/>
      <c r="N241" s="182"/>
      <c r="O241" s="182"/>
      <c r="P241" s="182"/>
      <c r="Q241" s="182"/>
      <c r="R241" s="182"/>
      <c r="S241" s="182"/>
      <c r="T241" s="183"/>
      <c r="AT241" s="178" t="s">
        <v>126</v>
      </c>
      <c r="AU241" s="178" t="s">
        <v>124</v>
      </c>
      <c r="AV241" s="14" t="s">
        <v>77</v>
      </c>
      <c r="AW241" s="14" t="s">
        <v>28</v>
      </c>
      <c r="AX241" s="14" t="s">
        <v>72</v>
      </c>
      <c r="AY241" s="178" t="s">
        <v>116</v>
      </c>
    </row>
    <row r="242" spans="2:65" s="12" customFormat="1">
      <c r="B242" s="160"/>
      <c r="D242" s="161" t="s">
        <v>126</v>
      </c>
      <c r="E242" s="162" t="s">
        <v>1</v>
      </c>
      <c r="F242" s="163" t="s">
        <v>255</v>
      </c>
      <c r="H242" s="164">
        <v>29.952000000000002</v>
      </c>
      <c r="I242" s="165"/>
      <c r="L242" s="160"/>
      <c r="M242" s="166"/>
      <c r="N242" s="167"/>
      <c r="O242" s="167"/>
      <c r="P242" s="167"/>
      <c r="Q242" s="167"/>
      <c r="R242" s="167"/>
      <c r="S242" s="167"/>
      <c r="T242" s="168"/>
      <c r="AT242" s="162" t="s">
        <v>126</v>
      </c>
      <c r="AU242" s="162" t="s">
        <v>124</v>
      </c>
      <c r="AV242" s="12" t="s">
        <v>124</v>
      </c>
      <c r="AW242" s="12" t="s">
        <v>28</v>
      </c>
      <c r="AX242" s="12" t="s">
        <v>72</v>
      </c>
      <c r="AY242" s="162" t="s">
        <v>116</v>
      </c>
    </row>
    <row r="243" spans="2:65" s="15" customFormat="1">
      <c r="B243" s="193"/>
      <c r="D243" s="161" t="s">
        <v>126</v>
      </c>
      <c r="E243" s="194" t="s">
        <v>1</v>
      </c>
      <c r="F243" s="195" t="s">
        <v>205</v>
      </c>
      <c r="H243" s="196">
        <v>29.952000000000002</v>
      </c>
      <c r="I243" s="197"/>
      <c r="L243" s="193"/>
      <c r="M243" s="198"/>
      <c r="N243" s="199"/>
      <c r="O243" s="199"/>
      <c r="P243" s="199"/>
      <c r="Q243" s="199"/>
      <c r="R243" s="199"/>
      <c r="S243" s="199"/>
      <c r="T243" s="200"/>
      <c r="AT243" s="194" t="s">
        <v>126</v>
      </c>
      <c r="AU243" s="194" t="s">
        <v>124</v>
      </c>
      <c r="AV243" s="15" t="s">
        <v>134</v>
      </c>
      <c r="AW243" s="15" t="s">
        <v>28</v>
      </c>
      <c r="AX243" s="15" t="s">
        <v>72</v>
      </c>
      <c r="AY243" s="194" t="s">
        <v>116</v>
      </c>
    </row>
    <row r="244" spans="2:65" s="14" customFormat="1">
      <c r="B244" s="177"/>
      <c r="D244" s="161" t="s">
        <v>126</v>
      </c>
      <c r="E244" s="178" t="s">
        <v>1</v>
      </c>
      <c r="F244" s="179" t="s">
        <v>206</v>
      </c>
      <c r="H244" s="178" t="s">
        <v>1</v>
      </c>
      <c r="I244" s="180"/>
      <c r="L244" s="177"/>
      <c r="M244" s="181"/>
      <c r="N244" s="182"/>
      <c r="O244" s="182"/>
      <c r="P244" s="182"/>
      <c r="Q244" s="182"/>
      <c r="R244" s="182"/>
      <c r="S244" s="182"/>
      <c r="T244" s="183"/>
      <c r="AT244" s="178" t="s">
        <v>126</v>
      </c>
      <c r="AU244" s="178" t="s">
        <v>124</v>
      </c>
      <c r="AV244" s="14" t="s">
        <v>77</v>
      </c>
      <c r="AW244" s="14" t="s">
        <v>28</v>
      </c>
      <c r="AX244" s="14" t="s">
        <v>72</v>
      </c>
      <c r="AY244" s="178" t="s">
        <v>116</v>
      </c>
    </row>
    <row r="245" spans="2:65" s="12" customFormat="1">
      <c r="B245" s="160"/>
      <c r="D245" s="161" t="s">
        <v>126</v>
      </c>
      <c r="E245" s="162" t="s">
        <v>1</v>
      </c>
      <c r="F245" s="163" t="s">
        <v>256</v>
      </c>
      <c r="H245" s="164">
        <v>2.1240000000000001</v>
      </c>
      <c r="I245" s="165"/>
      <c r="L245" s="160"/>
      <c r="M245" s="166"/>
      <c r="N245" s="167"/>
      <c r="O245" s="167"/>
      <c r="P245" s="167"/>
      <c r="Q245" s="167"/>
      <c r="R245" s="167"/>
      <c r="S245" s="167"/>
      <c r="T245" s="168"/>
      <c r="AT245" s="162" t="s">
        <v>126</v>
      </c>
      <c r="AU245" s="162" t="s">
        <v>124</v>
      </c>
      <c r="AV245" s="12" t="s">
        <v>124</v>
      </c>
      <c r="AW245" s="12" t="s">
        <v>28</v>
      </c>
      <c r="AX245" s="12" t="s">
        <v>72</v>
      </c>
      <c r="AY245" s="162" t="s">
        <v>116</v>
      </c>
    </row>
    <row r="246" spans="2:65" s="12" customFormat="1">
      <c r="B246" s="160"/>
      <c r="D246" s="161" t="s">
        <v>126</v>
      </c>
      <c r="E246" s="162" t="s">
        <v>1</v>
      </c>
      <c r="F246" s="163" t="s">
        <v>257</v>
      </c>
      <c r="H246" s="164">
        <v>11.52</v>
      </c>
      <c r="I246" s="165"/>
      <c r="L246" s="160"/>
      <c r="M246" s="166"/>
      <c r="N246" s="167"/>
      <c r="O246" s="167"/>
      <c r="P246" s="167"/>
      <c r="Q246" s="167"/>
      <c r="R246" s="167"/>
      <c r="S246" s="167"/>
      <c r="T246" s="168"/>
      <c r="AT246" s="162" t="s">
        <v>126</v>
      </c>
      <c r="AU246" s="162" t="s">
        <v>124</v>
      </c>
      <c r="AV246" s="12" t="s">
        <v>124</v>
      </c>
      <c r="AW246" s="12" t="s">
        <v>28</v>
      </c>
      <c r="AX246" s="12" t="s">
        <v>72</v>
      </c>
      <c r="AY246" s="162" t="s">
        <v>116</v>
      </c>
    </row>
    <row r="247" spans="2:65" s="12" customFormat="1">
      <c r="B247" s="160"/>
      <c r="D247" s="161" t="s">
        <v>126</v>
      </c>
      <c r="E247" s="162" t="s">
        <v>1</v>
      </c>
      <c r="F247" s="163" t="s">
        <v>258</v>
      </c>
      <c r="H247" s="164">
        <v>2.5920000000000001</v>
      </c>
      <c r="I247" s="165"/>
      <c r="L247" s="160"/>
      <c r="M247" s="166"/>
      <c r="N247" s="167"/>
      <c r="O247" s="167"/>
      <c r="P247" s="167"/>
      <c r="Q247" s="167"/>
      <c r="R247" s="167"/>
      <c r="S247" s="167"/>
      <c r="T247" s="168"/>
      <c r="AT247" s="162" t="s">
        <v>126</v>
      </c>
      <c r="AU247" s="162" t="s">
        <v>124</v>
      </c>
      <c r="AV247" s="12" t="s">
        <v>124</v>
      </c>
      <c r="AW247" s="12" t="s">
        <v>28</v>
      </c>
      <c r="AX247" s="12" t="s">
        <v>72</v>
      </c>
      <c r="AY247" s="162" t="s">
        <v>116</v>
      </c>
    </row>
    <row r="248" spans="2:65" s="15" customFormat="1">
      <c r="B248" s="193"/>
      <c r="D248" s="161" t="s">
        <v>126</v>
      </c>
      <c r="E248" s="194" t="s">
        <v>1</v>
      </c>
      <c r="F248" s="195" t="s">
        <v>212</v>
      </c>
      <c r="H248" s="196">
        <v>16.236000000000001</v>
      </c>
      <c r="I248" s="197"/>
      <c r="L248" s="193"/>
      <c r="M248" s="198"/>
      <c r="N248" s="199"/>
      <c r="O248" s="199"/>
      <c r="P248" s="199"/>
      <c r="Q248" s="199"/>
      <c r="R248" s="199"/>
      <c r="S248" s="199"/>
      <c r="T248" s="200"/>
      <c r="AT248" s="194" t="s">
        <v>126</v>
      </c>
      <c r="AU248" s="194" t="s">
        <v>124</v>
      </c>
      <c r="AV248" s="15" t="s">
        <v>134</v>
      </c>
      <c r="AW248" s="15" t="s">
        <v>28</v>
      </c>
      <c r="AX248" s="15" t="s">
        <v>72</v>
      </c>
      <c r="AY248" s="194" t="s">
        <v>116</v>
      </c>
    </row>
    <row r="249" spans="2:65" s="13" customFormat="1">
      <c r="B249" s="169"/>
      <c r="D249" s="161" t="s">
        <v>126</v>
      </c>
      <c r="E249" s="170" t="s">
        <v>1</v>
      </c>
      <c r="F249" s="171" t="s">
        <v>128</v>
      </c>
      <c r="H249" s="172">
        <v>46.188000000000002</v>
      </c>
      <c r="I249" s="173"/>
      <c r="L249" s="169"/>
      <c r="M249" s="174"/>
      <c r="N249" s="175"/>
      <c r="O249" s="175"/>
      <c r="P249" s="175"/>
      <c r="Q249" s="175"/>
      <c r="R249" s="175"/>
      <c r="S249" s="175"/>
      <c r="T249" s="176"/>
      <c r="AT249" s="170" t="s">
        <v>126</v>
      </c>
      <c r="AU249" s="170" t="s">
        <v>124</v>
      </c>
      <c r="AV249" s="13" t="s">
        <v>123</v>
      </c>
      <c r="AW249" s="13" t="s">
        <v>28</v>
      </c>
      <c r="AX249" s="13" t="s">
        <v>77</v>
      </c>
      <c r="AY249" s="170" t="s">
        <v>116</v>
      </c>
    </row>
    <row r="250" spans="2:65" s="1" customFormat="1" ht="36" customHeight="1">
      <c r="B250" s="146"/>
      <c r="C250" s="147" t="s">
        <v>259</v>
      </c>
      <c r="D250" s="147" t="s">
        <v>118</v>
      </c>
      <c r="E250" s="148" t="s">
        <v>260</v>
      </c>
      <c r="F250" s="149" t="s">
        <v>261</v>
      </c>
      <c r="G250" s="150" t="s">
        <v>161</v>
      </c>
      <c r="H250" s="151">
        <v>103.825</v>
      </c>
      <c r="I250" s="152"/>
      <c r="J250" s="151">
        <f>ROUND(I250*H250,3)</f>
        <v>0</v>
      </c>
      <c r="K250" s="149" t="s">
        <v>131</v>
      </c>
      <c r="L250" s="32"/>
      <c r="M250" s="153" t="s">
        <v>1</v>
      </c>
      <c r="N250" s="154" t="s">
        <v>38</v>
      </c>
      <c r="O250" s="55"/>
      <c r="P250" s="155">
        <f>O250*H250</f>
        <v>0</v>
      </c>
      <c r="Q250" s="155">
        <v>5.8999999999999999E-3</v>
      </c>
      <c r="R250" s="155">
        <f>Q250*H250</f>
        <v>0.61256750000000004</v>
      </c>
      <c r="S250" s="155">
        <v>0</v>
      </c>
      <c r="T250" s="156">
        <f>S250*H250</f>
        <v>0</v>
      </c>
      <c r="AR250" s="157" t="s">
        <v>123</v>
      </c>
      <c r="AT250" s="157" t="s">
        <v>118</v>
      </c>
      <c r="AU250" s="157" t="s">
        <v>124</v>
      </c>
      <c r="AY250" s="17" t="s">
        <v>116</v>
      </c>
      <c r="BE250" s="158">
        <f>IF(N250="základná",J250,0)</f>
        <v>0</v>
      </c>
      <c r="BF250" s="158">
        <f>IF(N250="znížená",J250,0)</f>
        <v>0</v>
      </c>
      <c r="BG250" s="158">
        <f>IF(N250="zákl. prenesená",J250,0)</f>
        <v>0</v>
      </c>
      <c r="BH250" s="158">
        <f>IF(N250="zníž. prenesená",J250,0)</f>
        <v>0</v>
      </c>
      <c r="BI250" s="158">
        <f>IF(N250="nulová",J250,0)</f>
        <v>0</v>
      </c>
      <c r="BJ250" s="17" t="s">
        <v>124</v>
      </c>
      <c r="BK250" s="159">
        <f>ROUND(I250*H250,3)</f>
        <v>0</v>
      </c>
      <c r="BL250" s="17" t="s">
        <v>123</v>
      </c>
      <c r="BM250" s="157" t="s">
        <v>262</v>
      </c>
    </row>
    <row r="251" spans="2:65" s="12" customFormat="1">
      <c r="B251" s="160"/>
      <c r="D251" s="161" t="s">
        <v>126</v>
      </c>
      <c r="E251" s="162" t="s">
        <v>1</v>
      </c>
      <c r="F251" s="163" t="s">
        <v>263</v>
      </c>
      <c r="H251" s="164">
        <v>101.88</v>
      </c>
      <c r="I251" s="165"/>
      <c r="L251" s="160"/>
      <c r="M251" s="166"/>
      <c r="N251" s="167"/>
      <c r="O251" s="167"/>
      <c r="P251" s="167"/>
      <c r="Q251" s="167"/>
      <c r="R251" s="167"/>
      <c r="S251" s="167"/>
      <c r="T251" s="168"/>
      <c r="AT251" s="162" t="s">
        <v>126</v>
      </c>
      <c r="AU251" s="162" t="s">
        <v>124</v>
      </c>
      <c r="AV251" s="12" t="s">
        <v>124</v>
      </c>
      <c r="AW251" s="12" t="s">
        <v>28</v>
      </c>
      <c r="AX251" s="12" t="s">
        <v>72</v>
      </c>
      <c r="AY251" s="162" t="s">
        <v>116</v>
      </c>
    </row>
    <row r="252" spans="2:65" s="12" customFormat="1">
      <c r="B252" s="160"/>
      <c r="D252" s="161" t="s">
        <v>126</v>
      </c>
      <c r="E252" s="162" t="s">
        <v>1</v>
      </c>
      <c r="F252" s="163" t="s">
        <v>264</v>
      </c>
      <c r="H252" s="164">
        <v>1.1200000000000001</v>
      </c>
      <c r="I252" s="165"/>
      <c r="L252" s="160"/>
      <c r="M252" s="166"/>
      <c r="N252" s="167"/>
      <c r="O252" s="167"/>
      <c r="P252" s="167"/>
      <c r="Q252" s="167"/>
      <c r="R252" s="167"/>
      <c r="S252" s="167"/>
      <c r="T252" s="168"/>
      <c r="AT252" s="162" t="s">
        <v>126</v>
      </c>
      <c r="AU252" s="162" t="s">
        <v>124</v>
      </c>
      <c r="AV252" s="12" t="s">
        <v>124</v>
      </c>
      <c r="AW252" s="12" t="s">
        <v>28</v>
      </c>
      <c r="AX252" s="12" t="s">
        <v>72</v>
      </c>
      <c r="AY252" s="162" t="s">
        <v>116</v>
      </c>
    </row>
    <row r="253" spans="2:65" s="12" customFormat="1">
      <c r="B253" s="160"/>
      <c r="D253" s="161" t="s">
        <v>126</v>
      </c>
      <c r="E253" s="162" t="s">
        <v>1</v>
      </c>
      <c r="F253" s="163" t="s">
        <v>265</v>
      </c>
      <c r="H253" s="164">
        <v>3.92</v>
      </c>
      <c r="I253" s="165"/>
      <c r="L253" s="160"/>
      <c r="M253" s="166"/>
      <c r="N253" s="167"/>
      <c r="O253" s="167"/>
      <c r="P253" s="167"/>
      <c r="Q253" s="167"/>
      <c r="R253" s="167"/>
      <c r="S253" s="167"/>
      <c r="T253" s="168"/>
      <c r="AT253" s="162" t="s">
        <v>126</v>
      </c>
      <c r="AU253" s="162" t="s">
        <v>124</v>
      </c>
      <c r="AV253" s="12" t="s">
        <v>124</v>
      </c>
      <c r="AW253" s="12" t="s">
        <v>28</v>
      </c>
      <c r="AX253" s="12" t="s">
        <v>72</v>
      </c>
      <c r="AY253" s="162" t="s">
        <v>116</v>
      </c>
    </row>
    <row r="254" spans="2:65" s="12" customFormat="1">
      <c r="B254" s="160"/>
      <c r="D254" s="161" t="s">
        <v>126</v>
      </c>
      <c r="E254" s="162" t="s">
        <v>1</v>
      </c>
      <c r="F254" s="163" t="s">
        <v>266</v>
      </c>
      <c r="H254" s="164">
        <v>-3.0950000000000002</v>
      </c>
      <c r="I254" s="165"/>
      <c r="L254" s="160"/>
      <c r="M254" s="166"/>
      <c r="N254" s="167"/>
      <c r="O254" s="167"/>
      <c r="P254" s="167"/>
      <c r="Q254" s="167"/>
      <c r="R254" s="167"/>
      <c r="S254" s="167"/>
      <c r="T254" s="168"/>
      <c r="AT254" s="162" t="s">
        <v>126</v>
      </c>
      <c r="AU254" s="162" t="s">
        <v>124</v>
      </c>
      <c r="AV254" s="12" t="s">
        <v>124</v>
      </c>
      <c r="AW254" s="12" t="s">
        <v>28</v>
      </c>
      <c r="AX254" s="12" t="s">
        <v>72</v>
      </c>
      <c r="AY254" s="162" t="s">
        <v>116</v>
      </c>
    </row>
    <row r="255" spans="2:65" s="13" customFormat="1">
      <c r="B255" s="169"/>
      <c r="D255" s="161" t="s">
        <v>126</v>
      </c>
      <c r="E255" s="170" t="s">
        <v>1</v>
      </c>
      <c r="F255" s="171" t="s">
        <v>128</v>
      </c>
      <c r="H255" s="172">
        <v>103.825</v>
      </c>
      <c r="I255" s="173"/>
      <c r="L255" s="169"/>
      <c r="M255" s="174"/>
      <c r="N255" s="175"/>
      <c r="O255" s="175"/>
      <c r="P255" s="175"/>
      <c r="Q255" s="175"/>
      <c r="R255" s="175"/>
      <c r="S255" s="175"/>
      <c r="T255" s="176"/>
      <c r="AT255" s="170" t="s">
        <v>126</v>
      </c>
      <c r="AU255" s="170" t="s">
        <v>124</v>
      </c>
      <c r="AV255" s="13" t="s">
        <v>123</v>
      </c>
      <c r="AW255" s="13" t="s">
        <v>28</v>
      </c>
      <c r="AX255" s="13" t="s">
        <v>77</v>
      </c>
      <c r="AY255" s="170" t="s">
        <v>116</v>
      </c>
    </row>
    <row r="256" spans="2:65" s="1" customFormat="1" ht="24" customHeight="1">
      <c r="B256" s="146"/>
      <c r="C256" s="147" t="s">
        <v>267</v>
      </c>
      <c r="D256" s="147" t="s">
        <v>118</v>
      </c>
      <c r="E256" s="148" t="s">
        <v>268</v>
      </c>
      <c r="F256" s="149" t="s">
        <v>269</v>
      </c>
      <c r="G256" s="150" t="s">
        <v>161</v>
      </c>
      <c r="H256" s="151">
        <v>1003.853</v>
      </c>
      <c r="I256" s="152"/>
      <c r="J256" s="151">
        <f>ROUND(I256*H256,3)</f>
        <v>0</v>
      </c>
      <c r="K256" s="149" t="s">
        <v>1</v>
      </c>
      <c r="L256" s="32"/>
      <c r="M256" s="153" t="s">
        <v>1</v>
      </c>
      <c r="N256" s="154" t="s">
        <v>38</v>
      </c>
      <c r="O256" s="55"/>
      <c r="P256" s="155">
        <f>O256*H256</f>
        <v>0</v>
      </c>
      <c r="Q256" s="155">
        <v>0</v>
      </c>
      <c r="R256" s="155">
        <f>Q256*H256</f>
        <v>0</v>
      </c>
      <c r="S256" s="155">
        <v>0</v>
      </c>
      <c r="T256" s="156">
        <f>S256*H256</f>
        <v>0</v>
      </c>
      <c r="AR256" s="157" t="s">
        <v>123</v>
      </c>
      <c r="AT256" s="157" t="s">
        <v>118</v>
      </c>
      <c r="AU256" s="157" t="s">
        <v>124</v>
      </c>
      <c r="AY256" s="17" t="s">
        <v>116</v>
      </c>
      <c r="BE256" s="158">
        <f>IF(N256="základná",J256,0)</f>
        <v>0</v>
      </c>
      <c r="BF256" s="158">
        <f>IF(N256="znížená",J256,0)</f>
        <v>0</v>
      </c>
      <c r="BG256" s="158">
        <f>IF(N256="zákl. prenesená",J256,0)</f>
        <v>0</v>
      </c>
      <c r="BH256" s="158">
        <f>IF(N256="zníž. prenesená",J256,0)</f>
        <v>0</v>
      </c>
      <c r="BI256" s="158">
        <f>IF(N256="nulová",J256,0)</f>
        <v>0</v>
      </c>
      <c r="BJ256" s="17" t="s">
        <v>124</v>
      </c>
      <c r="BK256" s="159">
        <f>ROUND(I256*H256,3)</f>
        <v>0</v>
      </c>
      <c r="BL256" s="17" t="s">
        <v>123</v>
      </c>
      <c r="BM256" s="157" t="s">
        <v>270</v>
      </c>
    </row>
    <row r="257" spans="2:51" s="14" customFormat="1">
      <c r="B257" s="177"/>
      <c r="D257" s="161" t="s">
        <v>126</v>
      </c>
      <c r="E257" s="178" t="s">
        <v>1</v>
      </c>
      <c r="F257" s="179" t="s">
        <v>271</v>
      </c>
      <c r="H257" s="178" t="s">
        <v>1</v>
      </c>
      <c r="I257" s="180"/>
      <c r="L257" s="177"/>
      <c r="M257" s="181"/>
      <c r="N257" s="182"/>
      <c r="O257" s="182"/>
      <c r="P257" s="182"/>
      <c r="Q257" s="182"/>
      <c r="R257" s="182"/>
      <c r="S257" s="182"/>
      <c r="T257" s="183"/>
      <c r="AT257" s="178" t="s">
        <v>126</v>
      </c>
      <c r="AU257" s="178" t="s">
        <v>124</v>
      </c>
      <c r="AV257" s="14" t="s">
        <v>77</v>
      </c>
      <c r="AW257" s="14" t="s">
        <v>28</v>
      </c>
      <c r="AX257" s="14" t="s">
        <v>72</v>
      </c>
      <c r="AY257" s="178" t="s">
        <v>116</v>
      </c>
    </row>
    <row r="258" spans="2:51" s="12" customFormat="1">
      <c r="B258" s="160"/>
      <c r="D258" s="161" t="s">
        <v>126</v>
      </c>
      <c r="E258" s="162" t="s">
        <v>1</v>
      </c>
      <c r="F258" s="163" t="s">
        <v>272</v>
      </c>
      <c r="H258" s="164">
        <v>909.02300000000002</v>
      </c>
      <c r="I258" s="165"/>
      <c r="L258" s="160"/>
      <c r="M258" s="166"/>
      <c r="N258" s="167"/>
      <c r="O258" s="167"/>
      <c r="P258" s="167"/>
      <c r="Q258" s="167"/>
      <c r="R258" s="167"/>
      <c r="S258" s="167"/>
      <c r="T258" s="168"/>
      <c r="AT258" s="162" t="s">
        <v>126</v>
      </c>
      <c r="AU258" s="162" t="s">
        <v>124</v>
      </c>
      <c r="AV258" s="12" t="s">
        <v>124</v>
      </c>
      <c r="AW258" s="12" t="s">
        <v>28</v>
      </c>
      <c r="AX258" s="12" t="s">
        <v>72</v>
      </c>
      <c r="AY258" s="162" t="s">
        <v>116</v>
      </c>
    </row>
    <row r="259" spans="2:51" s="15" customFormat="1">
      <c r="B259" s="193"/>
      <c r="D259" s="161" t="s">
        <v>126</v>
      </c>
      <c r="E259" s="194" t="s">
        <v>1</v>
      </c>
      <c r="F259" s="195" t="s">
        <v>273</v>
      </c>
      <c r="H259" s="196">
        <v>909.02300000000002</v>
      </c>
      <c r="I259" s="197"/>
      <c r="L259" s="193"/>
      <c r="M259" s="198"/>
      <c r="N259" s="199"/>
      <c r="O259" s="199"/>
      <c r="P259" s="199"/>
      <c r="Q259" s="199"/>
      <c r="R259" s="199"/>
      <c r="S259" s="199"/>
      <c r="T259" s="200"/>
      <c r="AT259" s="194" t="s">
        <v>126</v>
      </c>
      <c r="AU259" s="194" t="s">
        <v>124</v>
      </c>
      <c r="AV259" s="15" t="s">
        <v>134</v>
      </c>
      <c r="AW259" s="15" t="s">
        <v>28</v>
      </c>
      <c r="AX259" s="15" t="s">
        <v>72</v>
      </c>
      <c r="AY259" s="194" t="s">
        <v>116</v>
      </c>
    </row>
    <row r="260" spans="2:51" s="14" customFormat="1">
      <c r="B260" s="177"/>
      <c r="D260" s="161" t="s">
        <v>126</v>
      </c>
      <c r="E260" s="178" t="s">
        <v>1</v>
      </c>
      <c r="F260" s="179" t="s">
        <v>274</v>
      </c>
      <c r="H260" s="178" t="s">
        <v>1</v>
      </c>
      <c r="I260" s="180"/>
      <c r="L260" s="177"/>
      <c r="M260" s="181"/>
      <c r="N260" s="182"/>
      <c r="O260" s="182"/>
      <c r="P260" s="182"/>
      <c r="Q260" s="182"/>
      <c r="R260" s="182"/>
      <c r="S260" s="182"/>
      <c r="T260" s="183"/>
      <c r="AT260" s="178" t="s">
        <v>126</v>
      </c>
      <c r="AU260" s="178" t="s">
        <v>124</v>
      </c>
      <c r="AV260" s="14" t="s">
        <v>77</v>
      </c>
      <c r="AW260" s="14" t="s">
        <v>28</v>
      </c>
      <c r="AX260" s="14" t="s">
        <v>72</v>
      </c>
      <c r="AY260" s="178" t="s">
        <v>116</v>
      </c>
    </row>
    <row r="261" spans="2:51" s="12" customFormat="1">
      <c r="B261" s="160"/>
      <c r="D261" s="161" t="s">
        <v>126</v>
      </c>
      <c r="E261" s="162" t="s">
        <v>1</v>
      </c>
      <c r="F261" s="163" t="s">
        <v>275</v>
      </c>
      <c r="H261" s="164">
        <v>1.8560000000000001</v>
      </c>
      <c r="I261" s="165"/>
      <c r="L261" s="160"/>
      <c r="M261" s="166"/>
      <c r="N261" s="167"/>
      <c r="O261" s="167"/>
      <c r="P261" s="167"/>
      <c r="Q261" s="167"/>
      <c r="R261" s="167"/>
      <c r="S261" s="167"/>
      <c r="T261" s="168"/>
      <c r="AT261" s="162" t="s">
        <v>126</v>
      </c>
      <c r="AU261" s="162" t="s">
        <v>124</v>
      </c>
      <c r="AV261" s="12" t="s">
        <v>124</v>
      </c>
      <c r="AW261" s="12" t="s">
        <v>28</v>
      </c>
      <c r="AX261" s="12" t="s">
        <v>72</v>
      </c>
      <c r="AY261" s="162" t="s">
        <v>116</v>
      </c>
    </row>
    <row r="262" spans="2:51" s="12" customFormat="1">
      <c r="B262" s="160"/>
      <c r="D262" s="161" t="s">
        <v>126</v>
      </c>
      <c r="E262" s="162" t="s">
        <v>1</v>
      </c>
      <c r="F262" s="163" t="s">
        <v>276</v>
      </c>
      <c r="H262" s="164">
        <v>6.4960000000000004</v>
      </c>
      <c r="I262" s="165"/>
      <c r="L262" s="160"/>
      <c r="M262" s="166"/>
      <c r="N262" s="167"/>
      <c r="O262" s="167"/>
      <c r="P262" s="167"/>
      <c r="Q262" s="167"/>
      <c r="R262" s="167"/>
      <c r="S262" s="167"/>
      <c r="T262" s="168"/>
      <c r="AT262" s="162" t="s">
        <v>126</v>
      </c>
      <c r="AU262" s="162" t="s">
        <v>124</v>
      </c>
      <c r="AV262" s="12" t="s">
        <v>124</v>
      </c>
      <c r="AW262" s="12" t="s">
        <v>28</v>
      </c>
      <c r="AX262" s="12" t="s">
        <v>72</v>
      </c>
      <c r="AY262" s="162" t="s">
        <v>116</v>
      </c>
    </row>
    <row r="263" spans="2:51" s="12" customFormat="1">
      <c r="B263" s="160"/>
      <c r="D263" s="161" t="s">
        <v>126</v>
      </c>
      <c r="E263" s="162" t="s">
        <v>1</v>
      </c>
      <c r="F263" s="163" t="s">
        <v>277</v>
      </c>
      <c r="H263" s="164">
        <v>2.2919999999999998</v>
      </c>
      <c r="I263" s="165"/>
      <c r="L263" s="160"/>
      <c r="M263" s="166"/>
      <c r="N263" s="167"/>
      <c r="O263" s="167"/>
      <c r="P263" s="167"/>
      <c r="Q263" s="167"/>
      <c r="R263" s="167"/>
      <c r="S263" s="167"/>
      <c r="T263" s="168"/>
      <c r="AT263" s="162" t="s">
        <v>126</v>
      </c>
      <c r="AU263" s="162" t="s">
        <v>124</v>
      </c>
      <c r="AV263" s="12" t="s">
        <v>124</v>
      </c>
      <c r="AW263" s="12" t="s">
        <v>28</v>
      </c>
      <c r="AX263" s="12" t="s">
        <v>72</v>
      </c>
      <c r="AY263" s="162" t="s">
        <v>116</v>
      </c>
    </row>
    <row r="264" spans="2:51" s="15" customFormat="1">
      <c r="B264" s="193"/>
      <c r="D264" s="161" t="s">
        <v>126</v>
      </c>
      <c r="E264" s="194" t="s">
        <v>1</v>
      </c>
      <c r="F264" s="195" t="s">
        <v>278</v>
      </c>
      <c r="H264" s="196">
        <v>10.644</v>
      </c>
      <c r="I264" s="197"/>
      <c r="L264" s="193"/>
      <c r="M264" s="198"/>
      <c r="N264" s="199"/>
      <c r="O264" s="199"/>
      <c r="P264" s="199"/>
      <c r="Q264" s="199"/>
      <c r="R264" s="199"/>
      <c r="S264" s="199"/>
      <c r="T264" s="200"/>
      <c r="AT264" s="194" t="s">
        <v>126</v>
      </c>
      <c r="AU264" s="194" t="s">
        <v>124</v>
      </c>
      <c r="AV264" s="15" t="s">
        <v>134</v>
      </c>
      <c r="AW264" s="15" t="s">
        <v>28</v>
      </c>
      <c r="AX264" s="15" t="s">
        <v>72</v>
      </c>
      <c r="AY264" s="194" t="s">
        <v>116</v>
      </c>
    </row>
    <row r="265" spans="2:51" s="14" customFormat="1">
      <c r="B265" s="177"/>
      <c r="D265" s="161" t="s">
        <v>126</v>
      </c>
      <c r="E265" s="178" t="s">
        <v>1</v>
      </c>
      <c r="F265" s="179" t="s">
        <v>191</v>
      </c>
      <c r="H265" s="178" t="s">
        <v>1</v>
      </c>
      <c r="I265" s="180"/>
      <c r="L265" s="177"/>
      <c r="M265" s="181"/>
      <c r="N265" s="182"/>
      <c r="O265" s="182"/>
      <c r="P265" s="182"/>
      <c r="Q265" s="182"/>
      <c r="R265" s="182"/>
      <c r="S265" s="182"/>
      <c r="T265" s="183"/>
      <c r="AT265" s="178" t="s">
        <v>126</v>
      </c>
      <c r="AU265" s="178" t="s">
        <v>124</v>
      </c>
      <c r="AV265" s="14" t="s">
        <v>77</v>
      </c>
      <c r="AW265" s="14" t="s">
        <v>28</v>
      </c>
      <c r="AX265" s="14" t="s">
        <v>72</v>
      </c>
      <c r="AY265" s="178" t="s">
        <v>116</v>
      </c>
    </row>
    <row r="266" spans="2:51" s="14" customFormat="1">
      <c r="B266" s="177"/>
      <c r="D266" s="161" t="s">
        <v>126</v>
      </c>
      <c r="E266" s="178" t="s">
        <v>1</v>
      </c>
      <c r="F266" s="179" t="s">
        <v>192</v>
      </c>
      <c r="H266" s="178" t="s">
        <v>1</v>
      </c>
      <c r="I266" s="180"/>
      <c r="L266" s="177"/>
      <c r="M266" s="181"/>
      <c r="N266" s="182"/>
      <c r="O266" s="182"/>
      <c r="P266" s="182"/>
      <c r="Q266" s="182"/>
      <c r="R266" s="182"/>
      <c r="S266" s="182"/>
      <c r="T266" s="183"/>
      <c r="AT266" s="178" t="s">
        <v>126</v>
      </c>
      <c r="AU266" s="178" t="s">
        <v>124</v>
      </c>
      <c r="AV266" s="14" t="s">
        <v>77</v>
      </c>
      <c r="AW266" s="14" t="s">
        <v>28</v>
      </c>
      <c r="AX266" s="14" t="s">
        <v>72</v>
      </c>
      <c r="AY266" s="178" t="s">
        <v>116</v>
      </c>
    </row>
    <row r="267" spans="2:51" s="12" customFormat="1">
      <c r="B267" s="160"/>
      <c r="D267" s="161" t="s">
        <v>126</v>
      </c>
      <c r="E267" s="162" t="s">
        <v>1</v>
      </c>
      <c r="F267" s="163" t="s">
        <v>279</v>
      </c>
      <c r="H267" s="164">
        <v>1.224</v>
      </c>
      <c r="I267" s="165"/>
      <c r="L267" s="160"/>
      <c r="M267" s="166"/>
      <c r="N267" s="167"/>
      <c r="O267" s="167"/>
      <c r="P267" s="167"/>
      <c r="Q267" s="167"/>
      <c r="R267" s="167"/>
      <c r="S267" s="167"/>
      <c r="T267" s="168"/>
      <c r="AT267" s="162" t="s">
        <v>126</v>
      </c>
      <c r="AU267" s="162" t="s">
        <v>124</v>
      </c>
      <c r="AV267" s="12" t="s">
        <v>124</v>
      </c>
      <c r="AW267" s="12" t="s">
        <v>28</v>
      </c>
      <c r="AX267" s="12" t="s">
        <v>72</v>
      </c>
      <c r="AY267" s="162" t="s">
        <v>116</v>
      </c>
    </row>
    <row r="268" spans="2:51" s="12" customFormat="1">
      <c r="B268" s="160"/>
      <c r="D268" s="161" t="s">
        <v>126</v>
      </c>
      <c r="E268" s="162" t="s">
        <v>1</v>
      </c>
      <c r="F268" s="163" t="s">
        <v>280</v>
      </c>
      <c r="H268" s="164">
        <v>1.06</v>
      </c>
      <c r="I268" s="165"/>
      <c r="L268" s="160"/>
      <c r="M268" s="166"/>
      <c r="N268" s="167"/>
      <c r="O268" s="167"/>
      <c r="P268" s="167"/>
      <c r="Q268" s="167"/>
      <c r="R268" s="167"/>
      <c r="S268" s="167"/>
      <c r="T268" s="168"/>
      <c r="AT268" s="162" t="s">
        <v>126</v>
      </c>
      <c r="AU268" s="162" t="s">
        <v>124</v>
      </c>
      <c r="AV268" s="12" t="s">
        <v>124</v>
      </c>
      <c r="AW268" s="12" t="s">
        <v>28</v>
      </c>
      <c r="AX268" s="12" t="s">
        <v>72</v>
      </c>
      <c r="AY268" s="162" t="s">
        <v>116</v>
      </c>
    </row>
    <row r="269" spans="2:51" s="12" customFormat="1">
      <c r="B269" s="160"/>
      <c r="D269" s="161" t="s">
        <v>126</v>
      </c>
      <c r="E269" s="162" t="s">
        <v>1</v>
      </c>
      <c r="F269" s="163" t="s">
        <v>281</v>
      </c>
      <c r="H269" s="164">
        <v>1.464</v>
      </c>
      <c r="I269" s="165"/>
      <c r="L269" s="160"/>
      <c r="M269" s="166"/>
      <c r="N269" s="167"/>
      <c r="O269" s="167"/>
      <c r="P269" s="167"/>
      <c r="Q269" s="167"/>
      <c r="R269" s="167"/>
      <c r="S269" s="167"/>
      <c r="T269" s="168"/>
      <c r="AT269" s="162" t="s">
        <v>126</v>
      </c>
      <c r="AU269" s="162" t="s">
        <v>124</v>
      </c>
      <c r="AV269" s="12" t="s">
        <v>124</v>
      </c>
      <c r="AW269" s="12" t="s">
        <v>28</v>
      </c>
      <c r="AX269" s="12" t="s">
        <v>72</v>
      </c>
      <c r="AY269" s="162" t="s">
        <v>116</v>
      </c>
    </row>
    <row r="270" spans="2:51" s="12" customFormat="1">
      <c r="B270" s="160"/>
      <c r="D270" s="161" t="s">
        <v>126</v>
      </c>
      <c r="E270" s="162" t="s">
        <v>1</v>
      </c>
      <c r="F270" s="163" t="s">
        <v>282</v>
      </c>
      <c r="H270" s="164">
        <v>2.8159999999999998</v>
      </c>
      <c r="I270" s="165"/>
      <c r="L270" s="160"/>
      <c r="M270" s="166"/>
      <c r="N270" s="167"/>
      <c r="O270" s="167"/>
      <c r="P270" s="167"/>
      <c r="Q270" s="167"/>
      <c r="R270" s="167"/>
      <c r="S270" s="167"/>
      <c r="T270" s="168"/>
      <c r="AT270" s="162" t="s">
        <v>126</v>
      </c>
      <c r="AU270" s="162" t="s">
        <v>124</v>
      </c>
      <c r="AV270" s="12" t="s">
        <v>124</v>
      </c>
      <c r="AW270" s="12" t="s">
        <v>28</v>
      </c>
      <c r="AX270" s="12" t="s">
        <v>72</v>
      </c>
      <c r="AY270" s="162" t="s">
        <v>116</v>
      </c>
    </row>
    <row r="271" spans="2:51" s="12" customFormat="1">
      <c r="B271" s="160"/>
      <c r="D271" s="161" t="s">
        <v>126</v>
      </c>
      <c r="E271" s="162" t="s">
        <v>1</v>
      </c>
      <c r="F271" s="163" t="s">
        <v>283</v>
      </c>
      <c r="H271" s="164">
        <v>0.46400000000000002</v>
      </c>
      <c r="I271" s="165"/>
      <c r="L271" s="160"/>
      <c r="M271" s="166"/>
      <c r="N271" s="167"/>
      <c r="O271" s="167"/>
      <c r="P271" s="167"/>
      <c r="Q271" s="167"/>
      <c r="R271" s="167"/>
      <c r="S271" s="167"/>
      <c r="T271" s="168"/>
      <c r="AT271" s="162" t="s">
        <v>126</v>
      </c>
      <c r="AU271" s="162" t="s">
        <v>124</v>
      </c>
      <c r="AV271" s="12" t="s">
        <v>124</v>
      </c>
      <c r="AW271" s="12" t="s">
        <v>28</v>
      </c>
      <c r="AX271" s="12" t="s">
        <v>72</v>
      </c>
      <c r="AY271" s="162" t="s">
        <v>116</v>
      </c>
    </row>
    <row r="272" spans="2:51" s="15" customFormat="1">
      <c r="B272" s="193"/>
      <c r="D272" s="161" t="s">
        <v>126</v>
      </c>
      <c r="E272" s="194" t="s">
        <v>1</v>
      </c>
      <c r="F272" s="195" t="s">
        <v>198</v>
      </c>
      <c r="H272" s="196">
        <v>7.0280000000000005</v>
      </c>
      <c r="I272" s="197"/>
      <c r="L272" s="193"/>
      <c r="M272" s="198"/>
      <c r="N272" s="199"/>
      <c r="O272" s="199"/>
      <c r="P272" s="199"/>
      <c r="Q272" s="199"/>
      <c r="R272" s="199"/>
      <c r="S272" s="199"/>
      <c r="T272" s="200"/>
      <c r="AT272" s="194" t="s">
        <v>126</v>
      </c>
      <c r="AU272" s="194" t="s">
        <v>124</v>
      </c>
      <c r="AV272" s="15" t="s">
        <v>134</v>
      </c>
      <c r="AW272" s="15" t="s">
        <v>28</v>
      </c>
      <c r="AX272" s="15" t="s">
        <v>72</v>
      </c>
      <c r="AY272" s="194" t="s">
        <v>116</v>
      </c>
    </row>
    <row r="273" spans="2:51" s="14" customFormat="1">
      <c r="B273" s="177"/>
      <c r="D273" s="161" t="s">
        <v>126</v>
      </c>
      <c r="E273" s="178" t="s">
        <v>1</v>
      </c>
      <c r="F273" s="179" t="s">
        <v>199</v>
      </c>
      <c r="H273" s="178" t="s">
        <v>1</v>
      </c>
      <c r="I273" s="180"/>
      <c r="L273" s="177"/>
      <c r="M273" s="181"/>
      <c r="N273" s="182"/>
      <c r="O273" s="182"/>
      <c r="P273" s="182"/>
      <c r="Q273" s="182"/>
      <c r="R273" s="182"/>
      <c r="S273" s="182"/>
      <c r="T273" s="183"/>
      <c r="AT273" s="178" t="s">
        <v>126</v>
      </c>
      <c r="AU273" s="178" t="s">
        <v>124</v>
      </c>
      <c r="AV273" s="14" t="s">
        <v>77</v>
      </c>
      <c r="AW273" s="14" t="s">
        <v>28</v>
      </c>
      <c r="AX273" s="14" t="s">
        <v>72</v>
      </c>
      <c r="AY273" s="178" t="s">
        <v>116</v>
      </c>
    </row>
    <row r="274" spans="2:51" s="12" customFormat="1">
      <c r="B274" s="160"/>
      <c r="D274" s="161" t="s">
        <v>126</v>
      </c>
      <c r="E274" s="162" t="s">
        <v>1</v>
      </c>
      <c r="F274" s="163" t="s">
        <v>284</v>
      </c>
      <c r="H274" s="164">
        <v>2.8319999999999999</v>
      </c>
      <c r="I274" s="165"/>
      <c r="L274" s="160"/>
      <c r="M274" s="166"/>
      <c r="N274" s="167"/>
      <c r="O274" s="167"/>
      <c r="P274" s="167"/>
      <c r="Q274" s="167"/>
      <c r="R274" s="167"/>
      <c r="S274" s="167"/>
      <c r="T274" s="168"/>
      <c r="AT274" s="162" t="s">
        <v>126</v>
      </c>
      <c r="AU274" s="162" t="s">
        <v>124</v>
      </c>
      <c r="AV274" s="12" t="s">
        <v>124</v>
      </c>
      <c r="AW274" s="12" t="s">
        <v>28</v>
      </c>
      <c r="AX274" s="12" t="s">
        <v>72</v>
      </c>
      <c r="AY274" s="162" t="s">
        <v>116</v>
      </c>
    </row>
    <row r="275" spans="2:51" s="12" customFormat="1">
      <c r="B275" s="160"/>
      <c r="D275" s="161" t="s">
        <v>126</v>
      </c>
      <c r="E275" s="162" t="s">
        <v>1</v>
      </c>
      <c r="F275" s="163" t="s">
        <v>285</v>
      </c>
      <c r="H275" s="164">
        <v>2.8159999999999998</v>
      </c>
      <c r="I275" s="165"/>
      <c r="L275" s="160"/>
      <c r="M275" s="166"/>
      <c r="N275" s="167"/>
      <c r="O275" s="167"/>
      <c r="P275" s="167"/>
      <c r="Q275" s="167"/>
      <c r="R275" s="167"/>
      <c r="S275" s="167"/>
      <c r="T275" s="168"/>
      <c r="AT275" s="162" t="s">
        <v>126</v>
      </c>
      <c r="AU275" s="162" t="s">
        <v>124</v>
      </c>
      <c r="AV275" s="12" t="s">
        <v>124</v>
      </c>
      <c r="AW275" s="12" t="s">
        <v>28</v>
      </c>
      <c r="AX275" s="12" t="s">
        <v>72</v>
      </c>
      <c r="AY275" s="162" t="s">
        <v>116</v>
      </c>
    </row>
    <row r="276" spans="2:51" s="15" customFormat="1">
      <c r="B276" s="193"/>
      <c r="D276" s="161" t="s">
        <v>126</v>
      </c>
      <c r="E276" s="194" t="s">
        <v>1</v>
      </c>
      <c r="F276" s="195" t="s">
        <v>202</v>
      </c>
      <c r="H276" s="196">
        <v>5.6479999999999997</v>
      </c>
      <c r="I276" s="197"/>
      <c r="L276" s="193"/>
      <c r="M276" s="198"/>
      <c r="N276" s="199"/>
      <c r="O276" s="199"/>
      <c r="P276" s="199"/>
      <c r="Q276" s="199"/>
      <c r="R276" s="199"/>
      <c r="S276" s="199"/>
      <c r="T276" s="200"/>
      <c r="AT276" s="194" t="s">
        <v>126</v>
      </c>
      <c r="AU276" s="194" t="s">
        <v>124</v>
      </c>
      <c r="AV276" s="15" t="s">
        <v>134</v>
      </c>
      <c r="AW276" s="15" t="s">
        <v>28</v>
      </c>
      <c r="AX276" s="15" t="s">
        <v>72</v>
      </c>
      <c r="AY276" s="194" t="s">
        <v>116</v>
      </c>
    </row>
    <row r="277" spans="2:51" s="14" customFormat="1">
      <c r="B277" s="177"/>
      <c r="D277" s="161" t="s">
        <v>126</v>
      </c>
      <c r="E277" s="178" t="s">
        <v>1</v>
      </c>
      <c r="F277" s="179" t="s">
        <v>203</v>
      </c>
      <c r="H277" s="178" t="s">
        <v>1</v>
      </c>
      <c r="I277" s="180"/>
      <c r="L277" s="177"/>
      <c r="M277" s="181"/>
      <c r="N277" s="182"/>
      <c r="O277" s="182"/>
      <c r="P277" s="182"/>
      <c r="Q277" s="182"/>
      <c r="R277" s="182"/>
      <c r="S277" s="182"/>
      <c r="T277" s="183"/>
      <c r="AT277" s="178" t="s">
        <v>126</v>
      </c>
      <c r="AU277" s="178" t="s">
        <v>124</v>
      </c>
      <c r="AV277" s="14" t="s">
        <v>77</v>
      </c>
      <c r="AW277" s="14" t="s">
        <v>28</v>
      </c>
      <c r="AX277" s="14" t="s">
        <v>72</v>
      </c>
      <c r="AY277" s="178" t="s">
        <v>116</v>
      </c>
    </row>
    <row r="278" spans="2:51" s="12" customFormat="1">
      <c r="B278" s="160"/>
      <c r="D278" s="161" t="s">
        <v>126</v>
      </c>
      <c r="E278" s="162" t="s">
        <v>1</v>
      </c>
      <c r="F278" s="163" t="s">
        <v>286</v>
      </c>
      <c r="H278" s="164">
        <v>39.872</v>
      </c>
      <c r="I278" s="165"/>
      <c r="L278" s="160"/>
      <c r="M278" s="166"/>
      <c r="N278" s="167"/>
      <c r="O278" s="167"/>
      <c r="P278" s="167"/>
      <c r="Q278" s="167"/>
      <c r="R278" s="167"/>
      <c r="S278" s="167"/>
      <c r="T278" s="168"/>
      <c r="AT278" s="162" t="s">
        <v>126</v>
      </c>
      <c r="AU278" s="162" t="s">
        <v>124</v>
      </c>
      <c r="AV278" s="12" t="s">
        <v>124</v>
      </c>
      <c r="AW278" s="12" t="s">
        <v>28</v>
      </c>
      <c r="AX278" s="12" t="s">
        <v>72</v>
      </c>
      <c r="AY278" s="162" t="s">
        <v>116</v>
      </c>
    </row>
    <row r="279" spans="2:51" s="15" customFormat="1">
      <c r="B279" s="193"/>
      <c r="D279" s="161" t="s">
        <v>126</v>
      </c>
      <c r="E279" s="194" t="s">
        <v>1</v>
      </c>
      <c r="F279" s="195" t="s">
        <v>205</v>
      </c>
      <c r="H279" s="196">
        <v>39.872</v>
      </c>
      <c r="I279" s="197"/>
      <c r="L279" s="193"/>
      <c r="M279" s="198"/>
      <c r="N279" s="199"/>
      <c r="O279" s="199"/>
      <c r="P279" s="199"/>
      <c r="Q279" s="199"/>
      <c r="R279" s="199"/>
      <c r="S279" s="199"/>
      <c r="T279" s="200"/>
      <c r="AT279" s="194" t="s">
        <v>126</v>
      </c>
      <c r="AU279" s="194" t="s">
        <v>124</v>
      </c>
      <c r="AV279" s="15" t="s">
        <v>134</v>
      </c>
      <c r="AW279" s="15" t="s">
        <v>28</v>
      </c>
      <c r="AX279" s="15" t="s">
        <v>72</v>
      </c>
      <c r="AY279" s="194" t="s">
        <v>116</v>
      </c>
    </row>
    <row r="280" spans="2:51" s="14" customFormat="1">
      <c r="B280" s="177"/>
      <c r="D280" s="161" t="s">
        <v>126</v>
      </c>
      <c r="E280" s="178" t="s">
        <v>1</v>
      </c>
      <c r="F280" s="179" t="s">
        <v>206</v>
      </c>
      <c r="H280" s="178" t="s">
        <v>1</v>
      </c>
      <c r="I280" s="180"/>
      <c r="L280" s="177"/>
      <c r="M280" s="181"/>
      <c r="N280" s="182"/>
      <c r="O280" s="182"/>
      <c r="P280" s="182"/>
      <c r="Q280" s="182"/>
      <c r="R280" s="182"/>
      <c r="S280" s="182"/>
      <c r="T280" s="183"/>
      <c r="AT280" s="178" t="s">
        <v>126</v>
      </c>
      <c r="AU280" s="178" t="s">
        <v>124</v>
      </c>
      <c r="AV280" s="14" t="s">
        <v>77</v>
      </c>
      <c r="AW280" s="14" t="s">
        <v>28</v>
      </c>
      <c r="AX280" s="14" t="s">
        <v>72</v>
      </c>
      <c r="AY280" s="178" t="s">
        <v>116</v>
      </c>
    </row>
    <row r="281" spans="2:51" s="12" customFormat="1">
      <c r="B281" s="160"/>
      <c r="D281" s="161" t="s">
        <v>126</v>
      </c>
      <c r="E281" s="162" t="s">
        <v>1</v>
      </c>
      <c r="F281" s="163" t="s">
        <v>287</v>
      </c>
      <c r="H281" s="164">
        <v>8.5440000000000005</v>
      </c>
      <c r="I281" s="165"/>
      <c r="L281" s="160"/>
      <c r="M281" s="166"/>
      <c r="N281" s="167"/>
      <c r="O281" s="167"/>
      <c r="P281" s="167"/>
      <c r="Q281" s="167"/>
      <c r="R281" s="167"/>
      <c r="S281" s="167"/>
      <c r="T281" s="168"/>
      <c r="AT281" s="162" t="s">
        <v>126</v>
      </c>
      <c r="AU281" s="162" t="s">
        <v>124</v>
      </c>
      <c r="AV281" s="12" t="s">
        <v>124</v>
      </c>
      <c r="AW281" s="12" t="s">
        <v>28</v>
      </c>
      <c r="AX281" s="12" t="s">
        <v>72</v>
      </c>
      <c r="AY281" s="162" t="s">
        <v>116</v>
      </c>
    </row>
    <row r="282" spans="2:51" s="12" customFormat="1">
      <c r="B282" s="160"/>
      <c r="D282" s="161" t="s">
        <v>126</v>
      </c>
      <c r="E282" s="162" t="s">
        <v>1</v>
      </c>
      <c r="F282" s="163" t="s">
        <v>288</v>
      </c>
      <c r="H282" s="164">
        <v>2.8</v>
      </c>
      <c r="I282" s="165"/>
      <c r="L282" s="160"/>
      <c r="M282" s="166"/>
      <c r="N282" s="167"/>
      <c r="O282" s="167"/>
      <c r="P282" s="167"/>
      <c r="Q282" s="167"/>
      <c r="R282" s="167"/>
      <c r="S282" s="167"/>
      <c r="T282" s="168"/>
      <c r="AT282" s="162" t="s">
        <v>126</v>
      </c>
      <c r="AU282" s="162" t="s">
        <v>124</v>
      </c>
      <c r="AV282" s="12" t="s">
        <v>124</v>
      </c>
      <c r="AW282" s="12" t="s">
        <v>28</v>
      </c>
      <c r="AX282" s="12" t="s">
        <v>72</v>
      </c>
      <c r="AY282" s="162" t="s">
        <v>116</v>
      </c>
    </row>
    <row r="283" spans="2:51" s="12" customFormat="1">
      <c r="B283" s="160"/>
      <c r="D283" s="161" t="s">
        <v>126</v>
      </c>
      <c r="E283" s="162" t="s">
        <v>1</v>
      </c>
      <c r="F283" s="163" t="s">
        <v>289</v>
      </c>
      <c r="H283" s="164">
        <v>2.528</v>
      </c>
      <c r="I283" s="165"/>
      <c r="L283" s="160"/>
      <c r="M283" s="166"/>
      <c r="N283" s="167"/>
      <c r="O283" s="167"/>
      <c r="P283" s="167"/>
      <c r="Q283" s="167"/>
      <c r="R283" s="167"/>
      <c r="S283" s="167"/>
      <c r="T283" s="168"/>
      <c r="AT283" s="162" t="s">
        <v>126</v>
      </c>
      <c r="AU283" s="162" t="s">
        <v>124</v>
      </c>
      <c r="AV283" s="12" t="s">
        <v>124</v>
      </c>
      <c r="AW283" s="12" t="s">
        <v>28</v>
      </c>
      <c r="AX283" s="12" t="s">
        <v>72</v>
      </c>
      <c r="AY283" s="162" t="s">
        <v>116</v>
      </c>
    </row>
    <row r="284" spans="2:51" s="12" customFormat="1">
      <c r="B284" s="160"/>
      <c r="D284" s="161" t="s">
        <v>126</v>
      </c>
      <c r="E284" s="162" t="s">
        <v>1</v>
      </c>
      <c r="F284" s="163" t="s">
        <v>290</v>
      </c>
      <c r="H284" s="164">
        <v>1.55</v>
      </c>
      <c r="I284" s="165"/>
      <c r="L284" s="160"/>
      <c r="M284" s="166"/>
      <c r="N284" s="167"/>
      <c r="O284" s="167"/>
      <c r="P284" s="167"/>
      <c r="Q284" s="167"/>
      <c r="R284" s="167"/>
      <c r="S284" s="167"/>
      <c r="T284" s="168"/>
      <c r="AT284" s="162" t="s">
        <v>126</v>
      </c>
      <c r="AU284" s="162" t="s">
        <v>124</v>
      </c>
      <c r="AV284" s="12" t="s">
        <v>124</v>
      </c>
      <c r="AW284" s="12" t="s">
        <v>28</v>
      </c>
      <c r="AX284" s="12" t="s">
        <v>72</v>
      </c>
      <c r="AY284" s="162" t="s">
        <v>116</v>
      </c>
    </row>
    <row r="285" spans="2:51" s="12" customFormat="1">
      <c r="B285" s="160"/>
      <c r="D285" s="161" t="s">
        <v>126</v>
      </c>
      <c r="E285" s="162" t="s">
        <v>1</v>
      </c>
      <c r="F285" s="163" t="s">
        <v>287</v>
      </c>
      <c r="H285" s="164">
        <v>8.5440000000000005</v>
      </c>
      <c r="I285" s="165"/>
      <c r="L285" s="160"/>
      <c r="M285" s="166"/>
      <c r="N285" s="167"/>
      <c r="O285" s="167"/>
      <c r="P285" s="167"/>
      <c r="Q285" s="167"/>
      <c r="R285" s="167"/>
      <c r="S285" s="167"/>
      <c r="T285" s="168"/>
      <c r="AT285" s="162" t="s">
        <v>126</v>
      </c>
      <c r="AU285" s="162" t="s">
        <v>124</v>
      </c>
      <c r="AV285" s="12" t="s">
        <v>124</v>
      </c>
      <c r="AW285" s="12" t="s">
        <v>28</v>
      </c>
      <c r="AX285" s="12" t="s">
        <v>72</v>
      </c>
      <c r="AY285" s="162" t="s">
        <v>116</v>
      </c>
    </row>
    <row r="286" spans="2:51" s="12" customFormat="1">
      <c r="B286" s="160"/>
      <c r="D286" s="161" t="s">
        <v>126</v>
      </c>
      <c r="E286" s="162" t="s">
        <v>1</v>
      </c>
      <c r="F286" s="163" t="s">
        <v>288</v>
      </c>
      <c r="H286" s="164">
        <v>2.8</v>
      </c>
      <c r="I286" s="165"/>
      <c r="L286" s="160"/>
      <c r="M286" s="166"/>
      <c r="N286" s="167"/>
      <c r="O286" s="167"/>
      <c r="P286" s="167"/>
      <c r="Q286" s="167"/>
      <c r="R286" s="167"/>
      <c r="S286" s="167"/>
      <c r="T286" s="168"/>
      <c r="AT286" s="162" t="s">
        <v>126</v>
      </c>
      <c r="AU286" s="162" t="s">
        <v>124</v>
      </c>
      <c r="AV286" s="12" t="s">
        <v>124</v>
      </c>
      <c r="AW286" s="12" t="s">
        <v>28</v>
      </c>
      <c r="AX286" s="12" t="s">
        <v>72</v>
      </c>
      <c r="AY286" s="162" t="s">
        <v>116</v>
      </c>
    </row>
    <row r="287" spans="2:51" s="12" customFormat="1">
      <c r="B287" s="160"/>
      <c r="D287" s="161" t="s">
        <v>126</v>
      </c>
      <c r="E287" s="162" t="s">
        <v>1</v>
      </c>
      <c r="F287" s="163" t="s">
        <v>289</v>
      </c>
      <c r="H287" s="164">
        <v>2.528</v>
      </c>
      <c r="I287" s="165"/>
      <c r="L287" s="160"/>
      <c r="M287" s="166"/>
      <c r="N287" s="167"/>
      <c r="O287" s="167"/>
      <c r="P287" s="167"/>
      <c r="Q287" s="167"/>
      <c r="R287" s="167"/>
      <c r="S287" s="167"/>
      <c r="T287" s="168"/>
      <c r="AT287" s="162" t="s">
        <v>126</v>
      </c>
      <c r="AU287" s="162" t="s">
        <v>124</v>
      </c>
      <c r="AV287" s="12" t="s">
        <v>124</v>
      </c>
      <c r="AW287" s="12" t="s">
        <v>28</v>
      </c>
      <c r="AX287" s="12" t="s">
        <v>72</v>
      </c>
      <c r="AY287" s="162" t="s">
        <v>116</v>
      </c>
    </row>
    <row r="288" spans="2:51" s="12" customFormat="1">
      <c r="B288" s="160"/>
      <c r="D288" s="161" t="s">
        <v>126</v>
      </c>
      <c r="E288" s="162" t="s">
        <v>1</v>
      </c>
      <c r="F288" s="163" t="s">
        <v>291</v>
      </c>
      <c r="H288" s="164">
        <v>2.3439999999999999</v>
      </c>
      <c r="I288" s="165"/>
      <c r="L288" s="160"/>
      <c r="M288" s="166"/>
      <c r="N288" s="167"/>
      <c r="O288" s="167"/>
      <c r="P288" s="167"/>
      <c r="Q288" s="167"/>
      <c r="R288" s="167"/>
      <c r="S288" s="167"/>
      <c r="T288" s="168"/>
      <c r="AT288" s="162" t="s">
        <v>126</v>
      </c>
      <c r="AU288" s="162" t="s">
        <v>124</v>
      </c>
      <c r="AV288" s="12" t="s">
        <v>124</v>
      </c>
      <c r="AW288" s="12" t="s">
        <v>28</v>
      </c>
      <c r="AX288" s="12" t="s">
        <v>72</v>
      </c>
      <c r="AY288" s="162" t="s">
        <v>116</v>
      </c>
    </row>
    <row r="289" spans="2:65" s="15" customFormat="1">
      <c r="B289" s="193"/>
      <c r="D289" s="161" t="s">
        <v>126</v>
      </c>
      <c r="E289" s="194" t="s">
        <v>1</v>
      </c>
      <c r="F289" s="195" t="s">
        <v>212</v>
      </c>
      <c r="H289" s="196">
        <v>31.638000000000002</v>
      </c>
      <c r="I289" s="197"/>
      <c r="L289" s="193"/>
      <c r="M289" s="198"/>
      <c r="N289" s="199"/>
      <c r="O289" s="199"/>
      <c r="P289" s="199"/>
      <c r="Q289" s="199"/>
      <c r="R289" s="199"/>
      <c r="S289" s="199"/>
      <c r="T289" s="200"/>
      <c r="AT289" s="194" t="s">
        <v>126</v>
      </c>
      <c r="AU289" s="194" t="s">
        <v>124</v>
      </c>
      <c r="AV289" s="15" t="s">
        <v>134</v>
      </c>
      <c r="AW289" s="15" t="s">
        <v>28</v>
      </c>
      <c r="AX289" s="15" t="s">
        <v>72</v>
      </c>
      <c r="AY289" s="194" t="s">
        <v>116</v>
      </c>
    </row>
    <row r="290" spans="2:65" s="13" customFormat="1">
      <c r="B290" s="169"/>
      <c r="D290" s="161" t="s">
        <v>126</v>
      </c>
      <c r="E290" s="170" t="s">
        <v>1</v>
      </c>
      <c r="F290" s="171" t="s">
        <v>128</v>
      </c>
      <c r="H290" s="172">
        <v>1003.8530000000001</v>
      </c>
      <c r="I290" s="173"/>
      <c r="L290" s="169"/>
      <c r="M290" s="174"/>
      <c r="N290" s="175"/>
      <c r="O290" s="175"/>
      <c r="P290" s="175"/>
      <c r="Q290" s="175"/>
      <c r="R290" s="175"/>
      <c r="S290" s="175"/>
      <c r="T290" s="176"/>
      <c r="AT290" s="170" t="s">
        <v>126</v>
      </c>
      <c r="AU290" s="170" t="s">
        <v>124</v>
      </c>
      <c r="AV290" s="13" t="s">
        <v>123</v>
      </c>
      <c r="AW290" s="13" t="s">
        <v>28</v>
      </c>
      <c r="AX290" s="13" t="s">
        <v>77</v>
      </c>
      <c r="AY290" s="170" t="s">
        <v>116</v>
      </c>
    </row>
    <row r="291" spans="2:65" s="1" customFormat="1" ht="24" customHeight="1">
      <c r="B291" s="146"/>
      <c r="C291" s="147" t="s">
        <v>292</v>
      </c>
      <c r="D291" s="147" t="s">
        <v>118</v>
      </c>
      <c r="E291" s="148" t="s">
        <v>293</v>
      </c>
      <c r="F291" s="149" t="s">
        <v>294</v>
      </c>
      <c r="G291" s="150" t="s">
        <v>161</v>
      </c>
      <c r="H291" s="151">
        <v>643.46100000000001</v>
      </c>
      <c r="I291" s="152"/>
      <c r="J291" s="151">
        <f>ROUND(I291*H291,3)</f>
        <v>0</v>
      </c>
      <c r="K291" s="149" t="s">
        <v>131</v>
      </c>
      <c r="L291" s="32"/>
      <c r="M291" s="153" t="s">
        <v>1</v>
      </c>
      <c r="N291" s="154" t="s">
        <v>38</v>
      </c>
      <c r="O291" s="55"/>
      <c r="P291" s="155">
        <f>O291*H291</f>
        <v>0</v>
      </c>
      <c r="Q291" s="155">
        <v>3.9780000000000003E-2</v>
      </c>
      <c r="R291" s="155">
        <f>Q291*H291</f>
        <v>25.596878580000002</v>
      </c>
      <c r="S291" s="155">
        <v>0</v>
      </c>
      <c r="T291" s="156">
        <f>S291*H291</f>
        <v>0</v>
      </c>
      <c r="AR291" s="157" t="s">
        <v>123</v>
      </c>
      <c r="AT291" s="157" t="s">
        <v>118</v>
      </c>
      <c r="AU291" s="157" t="s">
        <v>124</v>
      </c>
      <c r="AY291" s="17" t="s">
        <v>116</v>
      </c>
      <c r="BE291" s="158">
        <f>IF(N291="základná",J291,0)</f>
        <v>0</v>
      </c>
      <c r="BF291" s="158">
        <f>IF(N291="znížená",J291,0)</f>
        <v>0</v>
      </c>
      <c r="BG291" s="158">
        <f>IF(N291="zákl. prenesená",J291,0)</f>
        <v>0</v>
      </c>
      <c r="BH291" s="158">
        <f>IF(N291="zníž. prenesená",J291,0)</f>
        <v>0</v>
      </c>
      <c r="BI291" s="158">
        <f>IF(N291="nulová",J291,0)</f>
        <v>0</v>
      </c>
      <c r="BJ291" s="17" t="s">
        <v>124</v>
      </c>
      <c r="BK291" s="159">
        <f>ROUND(I291*H291,3)</f>
        <v>0</v>
      </c>
      <c r="BL291" s="17" t="s">
        <v>123</v>
      </c>
      <c r="BM291" s="157" t="s">
        <v>295</v>
      </c>
    </row>
    <row r="292" spans="2:65" s="14" customFormat="1">
      <c r="B292" s="177"/>
      <c r="D292" s="161" t="s">
        <v>126</v>
      </c>
      <c r="E292" s="178" t="s">
        <v>1</v>
      </c>
      <c r="F292" s="179" t="s">
        <v>191</v>
      </c>
      <c r="H292" s="178" t="s">
        <v>1</v>
      </c>
      <c r="I292" s="180"/>
      <c r="L292" s="177"/>
      <c r="M292" s="181"/>
      <c r="N292" s="182"/>
      <c r="O292" s="182"/>
      <c r="P292" s="182"/>
      <c r="Q292" s="182"/>
      <c r="R292" s="182"/>
      <c r="S292" s="182"/>
      <c r="T292" s="183"/>
      <c r="AT292" s="178" t="s">
        <v>126</v>
      </c>
      <c r="AU292" s="178" t="s">
        <v>124</v>
      </c>
      <c r="AV292" s="14" t="s">
        <v>77</v>
      </c>
      <c r="AW292" s="14" t="s">
        <v>28</v>
      </c>
      <c r="AX292" s="14" t="s">
        <v>72</v>
      </c>
      <c r="AY292" s="178" t="s">
        <v>116</v>
      </c>
    </row>
    <row r="293" spans="2:65" s="14" customFormat="1">
      <c r="B293" s="177"/>
      <c r="D293" s="161" t="s">
        <v>126</v>
      </c>
      <c r="E293" s="178" t="s">
        <v>1</v>
      </c>
      <c r="F293" s="179" t="s">
        <v>192</v>
      </c>
      <c r="H293" s="178" t="s">
        <v>1</v>
      </c>
      <c r="I293" s="180"/>
      <c r="L293" s="177"/>
      <c r="M293" s="181"/>
      <c r="N293" s="182"/>
      <c r="O293" s="182"/>
      <c r="P293" s="182"/>
      <c r="Q293" s="182"/>
      <c r="R293" s="182"/>
      <c r="S293" s="182"/>
      <c r="T293" s="183"/>
      <c r="AT293" s="178" t="s">
        <v>126</v>
      </c>
      <c r="AU293" s="178" t="s">
        <v>124</v>
      </c>
      <c r="AV293" s="14" t="s">
        <v>77</v>
      </c>
      <c r="AW293" s="14" t="s">
        <v>28</v>
      </c>
      <c r="AX293" s="14" t="s">
        <v>72</v>
      </c>
      <c r="AY293" s="178" t="s">
        <v>116</v>
      </c>
    </row>
    <row r="294" spans="2:65" s="12" customFormat="1">
      <c r="B294" s="160"/>
      <c r="D294" s="161" t="s">
        <v>126</v>
      </c>
      <c r="E294" s="162" t="s">
        <v>1</v>
      </c>
      <c r="F294" s="163" t="s">
        <v>222</v>
      </c>
      <c r="H294" s="164">
        <v>62.887999999999998</v>
      </c>
      <c r="I294" s="165"/>
      <c r="L294" s="160"/>
      <c r="M294" s="166"/>
      <c r="N294" s="167"/>
      <c r="O294" s="167"/>
      <c r="P294" s="167"/>
      <c r="Q294" s="167"/>
      <c r="R294" s="167"/>
      <c r="S294" s="167"/>
      <c r="T294" s="168"/>
      <c r="AT294" s="162" t="s">
        <v>126</v>
      </c>
      <c r="AU294" s="162" t="s">
        <v>124</v>
      </c>
      <c r="AV294" s="12" t="s">
        <v>124</v>
      </c>
      <c r="AW294" s="12" t="s">
        <v>28</v>
      </c>
      <c r="AX294" s="12" t="s">
        <v>72</v>
      </c>
      <c r="AY294" s="162" t="s">
        <v>116</v>
      </c>
    </row>
    <row r="295" spans="2:65" s="12" customFormat="1">
      <c r="B295" s="160"/>
      <c r="D295" s="161" t="s">
        <v>126</v>
      </c>
      <c r="E295" s="162" t="s">
        <v>1</v>
      </c>
      <c r="F295" s="163" t="s">
        <v>223</v>
      </c>
      <c r="H295" s="164">
        <v>40.213999999999999</v>
      </c>
      <c r="I295" s="165"/>
      <c r="L295" s="160"/>
      <c r="M295" s="166"/>
      <c r="N295" s="167"/>
      <c r="O295" s="167"/>
      <c r="P295" s="167"/>
      <c r="Q295" s="167"/>
      <c r="R295" s="167"/>
      <c r="S295" s="167"/>
      <c r="T295" s="168"/>
      <c r="AT295" s="162" t="s">
        <v>126</v>
      </c>
      <c r="AU295" s="162" t="s">
        <v>124</v>
      </c>
      <c r="AV295" s="12" t="s">
        <v>124</v>
      </c>
      <c r="AW295" s="12" t="s">
        <v>28</v>
      </c>
      <c r="AX295" s="12" t="s">
        <v>72</v>
      </c>
      <c r="AY295" s="162" t="s">
        <v>116</v>
      </c>
    </row>
    <row r="296" spans="2:65" s="12" customFormat="1">
      <c r="B296" s="160"/>
      <c r="D296" s="161" t="s">
        <v>126</v>
      </c>
      <c r="E296" s="162" t="s">
        <v>1</v>
      </c>
      <c r="F296" s="163" t="s">
        <v>224</v>
      </c>
      <c r="H296" s="164">
        <v>0.21199999999999999</v>
      </c>
      <c r="I296" s="165"/>
      <c r="L296" s="160"/>
      <c r="M296" s="166"/>
      <c r="N296" s="167"/>
      <c r="O296" s="167"/>
      <c r="P296" s="167"/>
      <c r="Q296" s="167"/>
      <c r="R296" s="167"/>
      <c r="S296" s="167"/>
      <c r="T296" s="168"/>
      <c r="AT296" s="162" t="s">
        <v>126</v>
      </c>
      <c r="AU296" s="162" t="s">
        <v>124</v>
      </c>
      <c r="AV296" s="12" t="s">
        <v>124</v>
      </c>
      <c r="AW296" s="12" t="s">
        <v>28</v>
      </c>
      <c r="AX296" s="12" t="s">
        <v>72</v>
      </c>
      <c r="AY296" s="162" t="s">
        <v>116</v>
      </c>
    </row>
    <row r="297" spans="2:65" s="12" customFormat="1">
      <c r="B297" s="160"/>
      <c r="D297" s="161" t="s">
        <v>126</v>
      </c>
      <c r="E297" s="162" t="s">
        <v>1</v>
      </c>
      <c r="F297" s="163" t="s">
        <v>296</v>
      </c>
      <c r="H297" s="164">
        <v>-2.34</v>
      </c>
      <c r="I297" s="165"/>
      <c r="L297" s="160"/>
      <c r="M297" s="166"/>
      <c r="N297" s="167"/>
      <c r="O297" s="167"/>
      <c r="P297" s="167"/>
      <c r="Q297" s="167"/>
      <c r="R297" s="167"/>
      <c r="S297" s="167"/>
      <c r="T297" s="168"/>
      <c r="AT297" s="162" t="s">
        <v>126</v>
      </c>
      <c r="AU297" s="162" t="s">
        <v>124</v>
      </c>
      <c r="AV297" s="12" t="s">
        <v>124</v>
      </c>
      <c r="AW297" s="12" t="s">
        <v>28</v>
      </c>
      <c r="AX297" s="12" t="s">
        <v>72</v>
      </c>
      <c r="AY297" s="162" t="s">
        <v>116</v>
      </c>
    </row>
    <row r="298" spans="2:65" s="12" customFormat="1">
      <c r="B298" s="160"/>
      <c r="D298" s="161" t="s">
        <v>126</v>
      </c>
      <c r="E298" s="162" t="s">
        <v>1</v>
      </c>
      <c r="F298" s="163" t="s">
        <v>297</v>
      </c>
      <c r="H298" s="164">
        <v>-1.98</v>
      </c>
      <c r="I298" s="165"/>
      <c r="L298" s="160"/>
      <c r="M298" s="166"/>
      <c r="N298" s="167"/>
      <c r="O298" s="167"/>
      <c r="P298" s="167"/>
      <c r="Q298" s="167"/>
      <c r="R298" s="167"/>
      <c r="S298" s="167"/>
      <c r="T298" s="168"/>
      <c r="AT298" s="162" t="s">
        <v>126</v>
      </c>
      <c r="AU298" s="162" t="s">
        <v>124</v>
      </c>
      <c r="AV298" s="12" t="s">
        <v>124</v>
      </c>
      <c r="AW298" s="12" t="s">
        <v>28</v>
      </c>
      <c r="AX298" s="12" t="s">
        <v>72</v>
      </c>
      <c r="AY298" s="162" t="s">
        <v>116</v>
      </c>
    </row>
    <row r="299" spans="2:65" s="12" customFormat="1">
      <c r="B299" s="160"/>
      <c r="D299" s="161" t="s">
        <v>126</v>
      </c>
      <c r="E299" s="162" t="s">
        <v>1</v>
      </c>
      <c r="F299" s="163" t="s">
        <v>298</v>
      </c>
      <c r="H299" s="164">
        <v>-3.24</v>
      </c>
      <c r="I299" s="165"/>
      <c r="L299" s="160"/>
      <c r="M299" s="166"/>
      <c r="N299" s="167"/>
      <c r="O299" s="167"/>
      <c r="P299" s="167"/>
      <c r="Q299" s="167"/>
      <c r="R299" s="167"/>
      <c r="S299" s="167"/>
      <c r="T299" s="168"/>
      <c r="AT299" s="162" t="s">
        <v>126</v>
      </c>
      <c r="AU299" s="162" t="s">
        <v>124</v>
      </c>
      <c r="AV299" s="12" t="s">
        <v>124</v>
      </c>
      <c r="AW299" s="12" t="s">
        <v>28</v>
      </c>
      <c r="AX299" s="12" t="s">
        <v>72</v>
      </c>
      <c r="AY299" s="162" t="s">
        <v>116</v>
      </c>
    </row>
    <row r="300" spans="2:65" s="12" customFormat="1">
      <c r="B300" s="160"/>
      <c r="D300" s="161" t="s">
        <v>126</v>
      </c>
      <c r="E300" s="162" t="s">
        <v>1</v>
      </c>
      <c r="F300" s="163" t="s">
        <v>299</v>
      </c>
      <c r="H300" s="164">
        <v>-2.6880000000000002</v>
      </c>
      <c r="I300" s="165"/>
      <c r="L300" s="160"/>
      <c r="M300" s="166"/>
      <c r="N300" s="167"/>
      <c r="O300" s="167"/>
      <c r="P300" s="167"/>
      <c r="Q300" s="167"/>
      <c r="R300" s="167"/>
      <c r="S300" s="167"/>
      <c r="T300" s="168"/>
      <c r="AT300" s="162" t="s">
        <v>126</v>
      </c>
      <c r="AU300" s="162" t="s">
        <v>124</v>
      </c>
      <c r="AV300" s="12" t="s">
        <v>124</v>
      </c>
      <c r="AW300" s="12" t="s">
        <v>28</v>
      </c>
      <c r="AX300" s="12" t="s">
        <v>72</v>
      </c>
      <c r="AY300" s="162" t="s">
        <v>116</v>
      </c>
    </row>
    <row r="301" spans="2:65" s="12" customFormat="1">
      <c r="B301" s="160"/>
      <c r="D301" s="161" t="s">
        <v>126</v>
      </c>
      <c r="E301" s="162" t="s">
        <v>1</v>
      </c>
      <c r="F301" s="163" t="s">
        <v>229</v>
      </c>
      <c r="H301" s="164">
        <v>17.149999999999999</v>
      </c>
      <c r="I301" s="165"/>
      <c r="L301" s="160"/>
      <c r="M301" s="166"/>
      <c r="N301" s="167"/>
      <c r="O301" s="167"/>
      <c r="P301" s="167"/>
      <c r="Q301" s="167"/>
      <c r="R301" s="167"/>
      <c r="S301" s="167"/>
      <c r="T301" s="168"/>
      <c r="AT301" s="162" t="s">
        <v>126</v>
      </c>
      <c r="AU301" s="162" t="s">
        <v>124</v>
      </c>
      <c r="AV301" s="12" t="s">
        <v>124</v>
      </c>
      <c r="AW301" s="12" t="s">
        <v>28</v>
      </c>
      <c r="AX301" s="12" t="s">
        <v>72</v>
      </c>
      <c r="AY301" s="162" t="s">
        <v>116</v>
      </c>
    </row>
    <row r="302" spans="2:65" s="12" customFormat="1">
      <c r="B302" s="160"/>
      <c r="D302" s="161" t="s">
        <v>126</v>
      </c>
      <c r="E302" s="162" t="s">
        <v>1</v>
      </c>
      <c r="F302" s="163" t="s">
        <v>230</v>
      </c>
      <c r="H302" s="164">
        <v>2.8319999999999999</v>
      </c>
      <c r="I302" s="165"/>
      <c r="L302" s="160"/>
      <c r="M302" s="166"/>
      <c r="N302" s="167"/>
      <c r="O302" s="167"/>
      <c r="P302" s="167"/>
      <c r="Q302" s="167"/>
      <c r="R302" s="167"/>
      <c r="S302" s="167"/>
      <c r="T302" s="168"/>
      <c r="AT302" s="162" t="s">
        <v>126</v>
      </c>
      <c r="AU302" s="162" t="s">
        <v>124</v>
      </c>
      <c r="AV302" s="12" t="s">
        <v>124</v>
      </c>
      <c r="AW302" s="12" t="s">
        <v>28</v>
      </c>
      <c r="AX302" s="12" t="s">
        <v>72</v>
      </c>
      <c r="AY302" s="162" t="s">
        <v>116</v>
      </c>
    </row>
    <row r="303" spans="2:65" s="12" customFormat="1">
      <c r="B303" s="160"/>
      <c r="D303" s="161" t="s">
        <v>126</v>
      </c>
      <c r="E303" s="162" t="s">
        <v>1</v>
      </c>
      <c r="F303" s="163" t="s">
        <v>300</v>
      </c>
      <c r="H303" s="164">
        <v>7.21</v>
      </c>
      <c r="I303" s="165"/>
      <c r="L303" s="160"/>
      <c r="M303" s="166"/>
      <c r="N303" s="167"/>
      <c r="O303" s="167"/>
      <c r="P303" s="167"/>
      <c r="Q303" s="167"/>
      <c r="R303" s="167"/>
      <c r="S303" s="167"/>
      <c r="T303" s="168"/>
      <c r="AT303" s="162" t="s">
        <v>126</v>
      </c>
      <c r="AU303" s="162" t="s">
        <v>124</v>
      </c>
      <c r="AV303" s="12" t="s">
        <v>124</v>
      </c>
      <c r="AW303" s="12" t="s">
        <v>28</v>
      </c>
      <c r="AX303" s="12" t="s">
        <v>72</v>
      </c>
      <c r="AY303" s="162" t="s">
        <v>116</v>
      </c>
    </row>
    <row r="304" spans="2:65" s="15" customFormat="1">
      <c r="B304" s="193"/>
      <c r="D304" s="161" t="s">
        <v>126</v>
      </c>
      <c r="E304" s="194" t="s">
        <v>1</v>
      </c>
      <c r="F304" s="195" t="s">
        <v>198</v>
      </c>
      <c r="H304" s="196">
        <v>120.258</v>
      </c>
      <c r="I304" s="197"/>
      <c r="L304" s="193"/>
      <c r="M304" s="198"/>
      <c r="N304" s="199"/>
      <c r="O304" s="199"/>
      <c r="P304" s="199"/>
      <c r="Q304" s="199"/>
      <c r="R304" s="199"/>
      <c r="S304" s="199"/>
      <c r="T304" s="200"/>
      <c r="AT304" s="194" t="s">
        <v>126</v>
      </c>
      <c r="AU304" s="194" t="s">
        <v>124</v>
      </c>
      <c r="AV304" s="15" t="s">
        <v>134</v>
      </c>
      <c r="AW304" s="15" t="s">
        <v>28</v>
      </c>
      <c r="AX304" s="15" t="s">
        <v>72</v>
      </c>
      <c r="AY304" s="194" t="s">
        <v>116</v>
      </c>
    </row>
    <row r="305" spans="2:51" s="14" customFormat="1">
      <c r="B305" s="177"/>
      <c r="D305" s="161" t="s">
        <v>126</v>
      </c>
      <c r="E305" s="178" t="s">
        <v>1</v>
      </c>
      <c r="F305" s="179" t="s">
        <v>199</v>
      </c>
      <c r="H305" s="178" t="s">
        <v>1</v>
      </c>
      <c r="I305" s="180"/>
      <c r="L305" s="177"/>
      <c r="M305" s="181"/>
      <c r="N305" s="182"/>
      <c r="O305" s="182"/>
      <c r="P305" s="182"/>
      <c r="Q305" s="182"/>
      <c r="R305" s="182"/>
      <c r="S305" s="182"/>
      <c r="T305" s="183"/>
      <c r="AT305" s="178" t="s">
        <v>126</v>
      </c>
      <c r="AU305" s="178" t="s">
        <v>124</v>
      </c>
      <c r="AV305" s="14" t="s">
        <v>77</v>
      </c>
      <c r="AW305" s="14" t="s">
        <v>28</v>
      </c>
      <c r="AX305" s="14" t="s">
        <v>72</v>
      </c>
      <c r="AY305" s="178" t="s">
        <v>116</v>
      </c>
    </row>
    <row r="306" spans="2:51" s="12" customFormat="1">
      <c r="B306" s="160"/>
      <c r="D306" s="161" t="s">
        <v>126</v>
      </c>
      <c r="E306" s="162" t="s">
        <v>1</v>
      </c>
      <c r="F306" s="163" t="s">
        <v>232</v>
      </c>
      <c r="H306" s="164">
        <v>98.046000000000006</v>
      </c>
      <c r="I306" s="165"/>
      <c r="L306" s="160"/>
      <c r="M306" s="166"/>
      <c r="N306" s="167"/>
      <c r="O306" s="167"/>
      <c r="P306" s="167"/>
      <c r="Q306" s="167"/>
      <c r="R306" s="167"/>
      <c r="S306" s="167"/>
      <c r="T306" s="168"/>
      <c r="AT306" s="162" t="s">
        <v>126</v>
      </c>
      <c r="AU306" s="162" t="s">
        <v>124</v>
      </c>
      <c r="AV306" s="12" t="s">
        <v>124</v>
      </c>
      <c r="AW306" s="12" t="s">
        <v>28</v>
      </c>
      <c r="AX306" s="12" t="s">
        <v>72</v>
      </c>
      <c r="AY306" s="162" t="s">
        <v>116</v>
      </c>
    </row>
    <row r="307" spans="2:51" s="12" customFormat="1">
      <c r="B307" s="160"/>
      <c r="D307" s="161" t="s">
        <v>126</v>
      </c>
      <c r="E307" s="162" t="s">
        <v>1</v>
      </c>
      <c r="F307" s="163" t="s">
        <v>301</v>
      </c>
      <c r="H307" s="164">
        <v>-2.7360000000000002</v>
      </c>
      <c r="I307" s="165"/>
      <c r="L307" s="160"/>
      <c r="M307" s="166"/>
      <c r="N307" s="167"/>
      <c r="O307" s="167"/>
      <c r="P307" s="167"/>
      <c r="Q307" s="167"/>
      <c r="R307" s="167"/>
      <c r="S307" s="167"/>
      <c r="T307" s="168"/>
      <c r="AT307" s="162" t="s">
        <v>126</v>
      </c>
      <c r="AU307" s="162" t="s">
        <v>124</v>
      </c>
      <c r="AV307" s="12" t="s">
        <v>124</v>
      </c>
      <c r="AW307" s="12" t="s">
        <v>28</v>
      </c>
      <c r="AX307" s="12" t="s">
        <v>72</v>
      </c>
      <c r="AY307" s="162" t="s">
        <v>116</v>
      </c>
    </row>
    <row r="308" spans="2:51" s="12" customFormat="1">
      <c r="B308" s="160"/>
      <c r="D308" s="161" t="s">
        <v>126</v>
      </c>
      <c r="E308" s="162" t="s">
        <v>1</v>
      </c>
      <c r="F308" s="163" t="s">
        <v>302</v>
      </c>
      <c r="H308" s="164">
        <v>-2.6880000000000002</v>
      </c>
      <c r="I308" s="165"/>
      <c r="L308" s="160"/>
      <c r="M308" s="166"/>
      <c r="N308" s="167"/>
      <c r="O308" s="167"/>
      <c r="P308" s="167"/>
      <c r="Q308" s="167"/>
      <c r="R308" s="167"/>
      <c r="S308" s="167"/>
      <c r="T308" s="168"/>
      <c r="AT308" s="162" t="s">
        <v>126</v>
      </c>
      <c r="AU308" s="162" t="s">
        <v>124</v>
      </c>
      <c r="AV308" s="12" t="s">
        <v>124</v>
      </c>
      <c r="AW308" s="12" t="s">
        <v>28</v>
      </c>
      <c r="AX308" s="12" t="s">
        <v>72</v>
      </c>
      <c r="AY308" s="162" t="s">
        <v>116</v>
      </c>
    </row>
    <row r="309" spans="2:51" s="12" customFormat="1">
      <c r="B309" s="160"/>
      <c r="D309" s="161" t="s">
        <v>126</v>
      </c>
      <c r="E309" s="162" t="s">
        <v>1</v>
      </c>
      <c r="F309" s="163" t="s">
        <v>229</v>
      </c>
      <c r="H309" s="164">
        <v>17.149999999999999</v>
      </c>
      <c r="I309" s="165"/>
      <c r="L309" s="160"/>
      <c r="M309" s="166"/>
      <c r="N309" s="167"/>
      <c r="O309" s="167"/>
      <c r="P309" s="167"/>
      <c r="Q309" s="167"/>
      <c r="R309" s="167"/>
      <c r="S309" s="167"/>
      <c r="T309" s="168"/>
      <c r="AT309" s="162" t="s">
        <v>126</v>
      </c>
      <c r="AU309" s="162" t="s">
        <v>124</v>
      </c>
      <c r="AV309" s="12" t="s">
        <v>124</v>
      </c>
      <c r="AW309" s="12" t="s">
        <v>28</v>
      </c>
      <c r="AX309" s="12" t="s">
        <v>72</v>
      </c>
      <c r="AY309" s="162" t="s">
        <v>116</v>
      </c>
    </row>
    <row r="310" spans="2:51" s="12" customFormat="1">
      <c r="B310" s="160"/>
      <c r="D310" s="161" t="s">
        <v>126</v>
      </c>
      <c r="E310" s="162" t="s">
        <v>1</v>
      </c>
      <c r="F310" s="163" t="s">
        <v>230</v>
      </c>
      <c r="H310" s="164">
        <v>2.8319999999999999</v>
      </c>
      <c r="I310" s="165"/>
      <c r="L310" s="160"/>
      <c r="M310" s="166"/>
      <c r="N310" s="167"/>
      <c r="O310" s="167"/>
      <c r="P310" s="167"/>
      <c r="Q310" s="167"/>
      <c r="R310" s="167"/>
      <c r="S310" s="167"/>
      <c r="T310" s="168"/>
      <c r="AT310" s="162" t="s">
        <v>126</v>
      </c>
      <c r="AU310" s="162" t="s">
        <v>124</v>
      </c>
      <c r="AV310" s="12" t="s">
        <v>124</v>
      </c>
      <c r="AW310" s="12" t="s">
        <v>28</v>
      </c>
      <c r="AX310" s="12" t="s">
        <v>72</v>
      </c>
      <c r="AY310" s="162" t="s">
        <v>116</v>
      </c>
    </row>
    <row r="311" spans="2:51" s="15" customFormat="1">
      <c r="B311" s="193"/>
      <c r="D311" s="161" t="s">
        <v>126</v>
      </c>
      <c r="E311" s="194" t="s">
        <v>1</v>
      </c>
      <c r="F311" s="195" t="s">
        <v>202</v>
      </c>
      <c r="H311" s="196">
        <v>112.60399999999998</v>
      </c>
      <c r="I311" s="197"/>
      <c r="L311" s="193"/>
      <c r="M311" s="198"/>
      <c r="N311" s="199"/>
      <c r="O311" s="199"/>
      <c r="P311" s="199"/>
      <c r="Q311" s="199"/>
      <c r="R311" s="199"/>
      <c r="S311" s="199"/>
      <c r="T311" s="200"/>
      <c r="AT311" s="194" t="s">
        <v>126</v>
      </c>
      <c r="AU311" s="194" t="s">
        <v>124</v>
      </c>
      <c r="AV311" s="15" t="s">
        <v>134</v>
      </c>
      <c r="AW311" s="15" t="s">
        <v>28</v>
      </c>
      <c r="AX311" s="15" t="s">
        <v>72</v>
      </c>
      <c r="AY311" s="194" t="s">
        <v>116</v>
      </c>
    </row>
    <row r="312" spans="2:51" s="14" customFormat="1">
      <c r="B312" s="177"/>
      <c r="D312" s="161" t="s">
        <v>126</v>
      </c>
      <c r="E312" s="178" t="s">
        <v>1</v>
      </c>
      <c r="F312" s="179" t="s">
        <v>203</v>
      </c>
      <c r="H312" s="178" t="s">
        <v>1</v>
      </c>
      <c r="I312" s="180"/>
      <c r="L312" s="177"/>
      <c r="M312" s="181"/>
      <c r="N312" s="182"/>
      <c r="O312" s="182"/>
      <c r="P312" s="182"/>
      <c r="Q312" s="182"/>
      <c r="R312" s="182"/>
      <c r="S312" s="182"/>
      <c r="T312" s="183"/>
      <c r="AT312" s="178" t="s">
        <v>126</v>
      </c>
      <c r="AU312" s="178" t="s">
        <v>124</v>
      </c>
      <c r="AV312" s="14" t="s">
        <v>77</v>
      </c>
      <c r="AW312" s="14" t="s">
        <v>28</v>
      </c>
      <c r="AX312" s="14" t="s">
        <v>72</v>
      </c>
      <c r="AY312" s="178" t="s">
        <v>116</v>
      </c>
    </row>
    <row r="313" spans="2:51" s="12" customFormat="1">
      <c r="B313" s="160"/>
      <c r="D313" s="161" t="s">
        <v>126</v>
      </c>
      <c r="E313" s="162" t="s">
        <v>1</v>
      </c>
      <c r="F313" s="163" t="s">
        <v>235</v>
      </c>
      <c r="H313" s="164">
        <v>266.28699999999998</v>
      </c>
      <c r="I313" s="165"/>
      <c r="L313" s="160"/>
      <c r="M313" s="166"/>
      <c r="N313" s="167"/>
      <c r="O313" s="167"/>
      <c r="P313" s="167"/>
      <c r="Q313" s="167"/>
      <c r="R313" s="167"/>
      <c r="S313" s="167"/>
      <c r="T313" s="168"/>
      <c r="AT313" s="162" t="s">
        <v>126</v>
      </c>
      <c r="AU313" s="162" t="s">
        <v>124</v>
      </c>
      <c r="AV313" s="12" t="s">
        <v>124</v>
      </c>
      <c r="AW313" s="12" t="s">
        <v>28</v>
      </c>
      <c r="AX313" s="12" t="s">
        <v>72</v>
      </c>
      <c r="AY313" s="162" t="s">
        <v>116</v>
      </c>
    </row>
    <row r="314" spans="2:51" s="12" customFormat="1">
      <c r="B314" s="160"/>
      <c r="D314" s="161" t="s">
        <v>126</v>
      </c>
      <c r="E314" s="162" t="s">
        <v>1</v>
      </c>
      <c r="F314" s="163" t="s">
        <v>236</v>
      </c>
      <c r="H314" s="164">
        <v>10.47</v>
      </c>
      <c r="I314" s="165"/>
      <c r="L314" s="160"/>
      <c r="M314" s="166"/>
      <c r="N314" s="167"/>
      <c r="O314" s="167"/>
      <c r="P314" s="167"/>
      <c r="Q314" s="167"/>
      <c r="R314" s="167"/>
      <c r="S314" s="167"/>
      <c r="T314" s="168"/>
      <c r="AT314" s="162" t="s">
        <v>126</v>
      </c>
      <c r="AU314" s="162" t="s">
        <v>124</v>
      </c>
      <c r="AV314" s="12" t="s">
        <v>124</v>
      </c>
      <c r="AW314" s="12" t="s">
        <v>28</v>
      </c>
      <c r="AX314" s="12" t="s">
        <v>72</v>
      </c>
      <c r="AY314" s="162" t="s">
        <v>116</v>
      </c>
    </row>
    <row r="315" spans="2:51" s="12" customFormat="1">
      <c r="B315" s="160"/>
      <c r="D315" s="161" t="s">
        <v>126</v>
      </c>
      <c r="E315" s="162" t="s">
        <v>1</v>
      </c>
      <c r="F315" s="163" t="s">
        <v>237</v>
      </c>
      <c r="H315" s="164">
        <v>20.100000000000001</v>
      </c>
      <c r="I315" s="165"/>
      <c r="L315" s="160"/>
      <c r="M315" s="166"/>
      <c r="N315" s="167"/>
      <c r="O315" s="167"/>
      <c r="P315" s="167"/>
      <c r="Q315" s="167"/>
      <c r="R315" s="167"/>
      <c r="S315" s="167"/>
      <c r="T315" s="168"/>
      <c r="AT315" s="162" t="s">
        <v>126</v>
      </c>
      <c r="AU315" s="162" t="s">
        <v>124</v>
      </c>
      <c r="AV315" s="12" t="s">
        <v>124</v>
      </c>
      <c r="AW315" s="12" t="s">
        <v>28</v>
      </c>
      <c r="AX315" s="12" t="s">
        <v>72</v>
      </c>
      <c r="AY315" s="162" t="s">
        <v>116</v>
      </c>
    </row>
    <row r="316" spans="2:51" s="12" customFormat="1">
      <c r="B316" s="160"/>
      <c r="D316" s="161" t="s">
        <v>126</v>
      </c>
      <c r="E316" s="162" t="s">
        <v>1</v>
      </c>
      <c r="F316" s="163" t="s">
        <v>238</v>
      </c>
      <c r="H316" s="164">
        <v>3.81</v>
      </c>
      <c r="I316" s="165"/>
      <c r="L316" s="160"/>
      <c r="M316" s="166"/>
      <c r="N316" s="167"/>
      <c r="O316" s="167"/>
      <c r="P316" s="167"/>
      <c r="Q316" s="167"/>
      <c r="R316" s="167"/>
      <c r="S316" s="167"/>
      <c r="T316" s="168"/>
      <c r="AT316" s="162" t="s">
        <v>126</v>
      </c>
      <c r="AU316" s="162" t="s">
        <v>124</v>
      </c>
      <c r="AV316" s="12" t="s">
        <v>124</v>
      </c>
      <c r="AW316" s="12" t="s">
        <v>28</v>
      </c>
      <c r="AX316" s="12" t="s">
        <v>72</v>
      </c>
      <c r="AY316" s="162" t="s">
        <v>116</v>
      </c>
    </row>
    <row r="317" spans="2:51" s="12" customFormat="1">
      <c r="B317" s="160"/>
      <c r="D317" s="161" t="s">
        <v>126</v>
      </c>
      <c r="E317" s="162" t="s">
        <v>1</v>
      </c>
      <c r="F317" s="163" t="s">
        <v>303</v>
      </c>
      <c r="H317" s="164">
        <v>-88.703999999999994</v>
      </c>
      <c r="I317" s="165"/>
      <c r="L317" s="160"/>
      <c r="M317" s="166"/>
      <c r="N317" s="167"/>
      <c r="O317" s="167"/>
      <c r="P317" s="167"/>
      <c r="Q317" s="167"/>
      <c r="R317" s="167"/>
      <c r="S317" s="167"/>
      <c r="T317" s="168"/>
      <c r="AT317" s="162" t="s">
        <v>126</v>
      </c>
      <c r="AU317" s="162" t="s">
        <v>124</v>
      </c>
      <c r="AV317" s="12" t="s">
        <v>124</v>
      </c>
      <c r="AW317" s="12" t="s">
        <v>28</v>
      </c>
      <c r="AX317" s="12" t="s">
        <v>72</v>
      </c>
      <c r="AY317" s="162" t="s">
        <v>116</v>
      </c>
    </row>
    <row r="318" spans="2:51" s="12" customFormat="1">
      <c r="B318" s="160"/>
      <c r="D318" s="161" t="s">
        <v>126</v>
      </c>
      <c r="E318" s="162" t="s">
        <v>1</v>
      </c>
      <c r="F318" s="163" t="s">
        <v>240</v>
      </c>
      <c r="H318" s="164">
        <v>15.95</v>
      </c>
      <c r="I318" s="165"/>
      <c r="L318" s="160"/>
      <c r="M318" s="166"/>
      <c r="N318" s="167"/>
      <c r="O318" s="167"/>
      <c r="P318" s="167"/>
      <c r="Q318" s="167"/>
      <c r="R318" s="167"/>
      <c r="S318" s="167"/>
      <c r="T318" s="168"/>
      <c r="AT318" s="162" t="s">
        <v>126</v>
      </c>
      <c r="AU318" s="162" t="s">
        <v>124</v>
      </c>
      <c r="AV318" s="12" t="s">
        <v>124</v>
      </c>
      <c r="AW318" s="12" t="s">
        <v>28</v>
      </c>
      <c r="AX318" s="12" t="s">
        <v>72</v>
      </c>
      <c r="AY318" s="162" t="s">
        <v>116</v>
      </c>
    </row>
    <row r="319" spans="2:51" s="15" customFormat="1">
      <c r="B319" s="193"/>
      <c r="D319" s="161" t="s">
        <v>126</v>
      </c>
      <c r="E319" s="194" t="s">
        <v>1</v>
      </c>
      <c r="F319" s="195" t="s">
        <v>205</v>
      </c>
      <c r="H319" s="196">
        <v>227.91300000000001</v>
      </c>
      <c r="I319" s="197"/>
      <c r="L319" s="193"/>
      <c r="M319" s="198"/>
      <c r="N319" s="199"/>
      <c r="O319" s="199"/>
      <c r="P319" s="199"/>
      <c r="Q319" s="199"/>
      <c r="R319" s="199"/>
      <c r="S319" s="199"/>
      <c r="T319" s="200"/>
      <c r="AT319" s="194" t="s">
        <v>126</v>
      </c>
      <c r="AU319" s="194" t="s">
        <v>124</v>
      </c>
      <c r="AV319" s="15" t="s">
        <v>134</v>
      </c>
      <c r="AW319" s="15" t="s">
        <v>28</v>
      </c>
      <c r="AX319" s="15" t="s">
        <v>72</v>
      </c>
      <c r="AY319" s="194" t="s">
        <v>116</v>
      </c>
    </row>
    <row r="320" spans="2:51" s="14" customFormat="1">
      <c r="B320" s="177"/>
      <c r="D320" s="161" t="s">
        <v>126</v>
      </c>
      <c r="E320" s="178" t="s">
        <v>1</v>
      </c>
      <c r="F320" s="179" t="s">
        <v>206</v>
      </c>
      <c r="H320" s="178" t="s">
        <v>1</v>
      </c>
      <c r="I320" s="180"/>
      <c r="L320" s="177"/>
      <c r="M320" s="181"/>
      <c r="N320" s="182"/>
      <c r="O320" s="182"/>
      <c r="P320" s="182"/>
      <c r="Q320" s="182"/>
      <c r="R320" s="182"/>
      <c r="S320" s="182"/>
      <c r="T320" s="183"/>
      <c r="AT320" s="178" t="s">
        <v>126</v>
      </c>
      <c r="AU320" s="178" t="s">
        <v>124</v>
      </c>
      <c r="AV320" s="14" t="s">
        <v>77</v>
      </c>
      <c r="AW320" s="14" t="s">
        <v>28</v>
      </c>
      <c r="AX320" s="14" t="s">
        <v>72</v>
      </c>
      <c r="AY320" s="178" t="s">
        <v>116</v>
      </c>
    </row>
    <row r="321" spans="2:65" s="12" customFormat="1">
      <c r="B321" s="160"/>
      <c r="D321" s="161" t="s">
        <v>126</v>
      </c>
      <c r="E321" s="162" t="s">
        <v>1</v>
      </c>
      <c r="F321" s="163" t="s">
        <v>242</v>
      </c>
      <c r="H321" s="164">
        <v>233.55099999999999</v>
      </c>
      <c r="I321" s="165"/>
      <c r="L321" s="160"/>
      <c r="M321" s="166"/>
      <c r="N321" s="167"/>
      <c r="O321" s="167"/>
      <c r="P321" s="167"/>
      <c r="Q321" s="167"/>
      <c r="R321" s="167"/>
      <c r="S321" s="167"/>
      <c r="T321" s="168"/>
      <c r="AT321" s="162" t="s">
        <v>126</v>
      </c>
      <c r="AU321" s="162" t="s">
        <v>124</v>
      </c>
      <c r="AV321" s="12" t="s">
        <v>124</v>
      </c>
      <c r="AW321" s="12" t="s">
        <v>28</v>
      </c>
      <c r="AX321" s="12" t="s">
        <v>72</v>
      </c>
      <c r="AY321" s="162" t="s">
        <v>116</v>
      </c>
    </row>
    <row r="322" spans="2:65" s="12" customFormat="1">
      <c r="B322" s="160"/>
      <c r="D322" s="161" t="s">
        <v>126</v>
      </c>
      <c r="E322" s="162" t="s">
        <v>1</v>
      </c>
      <c r="F322" s="163" t="s">
        <v>243</v>
      </c>
      <c r="H322" s="164">
        <v>0.92800000000000005</v>
      </c>
      <c r="I322" s="165"/>
      <c r="L322" s="160"/>
      <c r="M322" s="166"/>
      <c r="N322" s="167"/>
      <c r="O322" s="167"/>
      <c r="P322" s="167"/>
      <c r="Q322" s="167"/>
      <c r="R322" s="167"/>
      <c r="S322" s="167"/>
      <c r="T322" s="168"/>
      <c r="AT322" s="162" t="s">
        <v>126</v>
      </c>
      <c r="AU322" s="162" t="s">
        <v>124</v>
      </c>
      <c r="AV322" s="12" t="s">
        <v>124</v>
      </c>
      <c r="AW322" s="12" t="s">
        <v>28</v>
      </c>
      <c r="AX322" s="12" t="s">
        <v>72</v>
      </c>
      <c r="AY322" s="162" t="s">
        <v>116</v>
      </c>
    </row>
    <row r="323" spans="2:65" s="12" customFormat="1">
      <c r="B323" s="160"/>
      <c r="D323" s="161" t="s">
        <v>126</v>
      </c>
      <c r="E323" s="162" t="s">
        <v>1</v>
      </c>
      <c r="F323" s="163" t="s">
        <v>304</v>
      </c>
      <c r="H323" s="164">
        <v>-19.007999999999999</v>
      </c>
      <c r="I323" s="165"/>
      <c r="L323" s="160"/>
      <c r="M323" s="166"/>
      <c r="N323" s="167"/>
      <c r="O323" s="167"/>
      <c r="P323" s="167"/>
      <c r="Q323" s="167"/>
      <c r="R323" s="167"/>
      <c r="S323" s="167"/>
      <c r="T323" s="168"/>
      <c r="AT323" s="162" t="s">
        <v>126</v>
      </c>
      <c r="AU323" s="162" t="s">
        <v>124</v>
      </c>
      <c r="AV323" s="12" t="s">
        <v>124</v>
      </c>
      <c r="AW323" s="12" t="s">
        <v>28</v>
      </c>
      <c r="AX323" s="12" t="s">
        <v>72</v>
      </c>
      <c r="AY323" s="162" t="s">
        <v>116</v>
      </c>
    </row>
    <row r="324" spans="2:65" s="12" customFormat="1">
      <c r="B324" s="160"/>
      <c r="D324" s="161" t="s">
        <v>126</v>
      </c>
      <c r="E324" s="162" t="s">
        <v>1</v>
      </c>
      <c r="F324" s="163" t="s">
        <v>305</v>
      </c>
      <c r="H324" s="164">
        <v>-6.12</v>
      </c>
      <c r="I324" s="165"/>
      <c r="L324" s="160"/>
      <c r="M324" s="166"/>
      <c r="N324" s="167"/>
      <c r="O324" s="167"/>
      <c r="P324" s="167"/>
      <c r="Q324" s="167"/>
      <c r="R324" s="167"/>
      <c r="S324" s="167"/>
      <c r="T324" s="168"/>
      <c r="AT324" s="162" t="s">
        <v>126</v>
      </c>
      <c r="AU324" s="162" t="s">
        <v>124</v>
      </c>
      <c r="AV324" s="12" t="s">
        <v>124</v>
      </c>
      <c r="AW324" s="12" t="s">
        <v>28</v>
      </c>
      <c r="AX324" s="12" t="s">
        <v>72</v>
      </c>
      <c r="AY324" s="162" t="s">
        <v>116</v>
      </c>
    </row>
    <row r="325" spans="2:65" s="12" customFormat="1">
      <c r="B325" s="160"/>
      <c r="D325" s="161" t="s">
        <v>126</v>
      </c>
      <c r="E325" s="162" t="s">
        <v>1</v>
      </c>
      <c r="F325" s="163" t="s">
        <v>306</v>
      </c>
      <c r="H325" s="164">
        <v>-4.8959999999999999</v>
      </c>
      <c r="I325" s="165"/>
      <c r="L325" s="160"/>
      <c r="M325" s="166"/>
      <c r="N325" s="167"/>
      <c r="O325" s="167"/>
      <c r="P325" s="167"/>
      <c r="Q325" s="167"/>
      <c r="R325" s="167"/>
      <c r="S325" s="167"/>
      <c r="T325" s="168"/>
      <c r="AT325" s="162" t="s">
        <v>126</v>
      </c>
      <c r="AU325" s="162" t="s">
        <v>124</v>
      </c>
      <c r="AV325" s="12" t="s">
        <v>124</v>
      </c>
      <c r="AW325" s="12" t="s">
        <v>28</v>
      </c>
      <c r="AX325" s="12" t="s">
        <v>72</v>
      </c>
      <c r="AY325" s="162" t="s">
        <v>116</v>
      </c>
    </row>
    <row r="326" spans="2:65" s="12" customFormat="1">
      <c r="B326" s="160"/>
      <c r="D326" s="161" t="s">
        <v>126</v>
      </c>
      <c r="E326" s="162" t="s">
        <v>1</v>
      </c>
      <c r="F326" s="163" t="s">
        <v>307</v>
      </c>
      <c r="H326" s="164">
        <v>-7.4180000000000001</v>
      </c>
      <c r="I326" s="165"/>
      <c r="L326" s="160"/>
      <c r="M326" s="166"/>
      <c r="N326" s="167"/>
      <c r="O326" s="167"/>
      <c r="P326" s="167"/>
      <c r="Q326" s="167"/>
      <c r="R326" s="167"/>
      <c r="S326" s="167"/>
      <c r="T326" s="168"/>
      <c r="AT326" s="162" t="s">
        <v>126</v>
      </c>
      <c r="AU326" s="162" t="s">
        <v>124</v>
      </c>
      <c r="AV326" s="12" t="s">
        <v>124</v>
      </c>
      <c r="AW326" s="12" t="s">
        <v>28</v>
      </c>
      <c r="AX326" s="12" t="s">
        <v>72</v>
      </c>
      <c r="AY326" s="162" t="s">
        <v>116</v>
      </c>
    </row>
    <row r="327" spans="2:65" s="12" customFormat="1">
      <c r="B327" s="160"/>
      <c r="D327" s="161" t="s">
        <v>126</v>
      </c>
      <c r="E327" s="162" t="s">
        <v>1</v>
      </c>
      <c r="F327" s="163" t="s">
        <v>304</v>
      </c>
      <c r="H327" s="164">
        <v>-19.007999999999999</v>
      </c>
      <c r="I327" s="165"/>
      <c r="L327" s="160"/>
      <c r="M327" s="166"/>
      <c r="N327" s="167"/>
      <c r="O327" s="167"/>
      <c r="P327" s="167"/>
      <c r="Q327" s="167"/>
      <c r="R327" s="167"/>
      <c r="S327" s="167"/>
      <c r="T327" s="168"/>
      <c r="AT327" s="162" t="s">
        <v>126</v>
      </c>
      <c r="AU327" s="162" t="s">
        <v>124</v>
      </c>
      <c r="AV327" s="12" t="s">
        <v>124</v>
      </c>
      <c r="AW327" s="12" t="s">
        <v>28</v>
      </c>
      <c r="AX327" s="12" t="s">
        <v>72</v>
      </c>
      <c r="AY327" s="162" t="s">
        <v>116</v>
      </c>
    </row>
    <row r="328" spans="2:65" s="12" customFormat="1">
      <c r="B328" s="160"/>
      <c r="D328" s="161" t="s">
        <v>126</v>
      </c>
      <c r="E328" s="162" t="s">
        <v>1</v>
      </c>
      <c r="F328" s="163" t="s">
        <v>305</v>
      </c>
      <c r="H328" s="164">
        <v>-6.12</v>
      </c>
      <c r="I328" s="165"/>
      <c r="L328" s="160"/>
      <c r="M328" s="166"/>
      <c r="N328" s="167"/>
      <c r="O328" s="167"/>
      <c r="P328" s="167"/>
      <c r="Q328" s="167"/>
      <c r="R328" s="167"/>
      <c r="S328" s="167"/>
      <c r="T328" s="168"/>
      <c r="AT328" s="162" t="s">
        <v>126</v>
      </c>
      <c r="AU328" s="162" t="s">
        <v>124</v>
      </c>
      <c r="AV328" s="12" t="s">
        <v>124</v>
      </c>
      <c r="AW328" s="12" t="s">
        <v>28</v>
      </c>
      <c r="AX328" s="12" t="s">
        <v>72</v>
      </c>
      <c r="AY328" s="162" t="s">
        <v>116</v>
      </c>
    </row>
    <row r="329" spans="2:65" s="12" customFormat="1">
      <c r="B329" s="160"/>
      <c r="D329" s="161" t="s">
        <v>126</v>
      </c>
      <c r="E329" s="162" t="s">
        <v>1</v>
      </c>
      <c r="F329" s="163" t="s">
        <v>306</v>
      </c>
      <c r="H329" s="164">
        <v>-4.8959999999999999</v>
      </c>
      <c r="I329" s="165"/>
      <c r="L329" s="160"/>
      <c r="M329" s="166"/>
      <c r="N329" s="167"/>
      <c r="O329" s="167"/>
      <c r="P329" s="167"/>
      <c r="Q329" s="167"/>
      <c r="R329" s="167"/>
      <c r="S329" s="167"/>
      <c r="T329" s="168"/>
      <c r="AT329" s="162" t="s">
        <v>126</v>
      </c>
      <c r="AU329" s="162" t="s">
        <v>124</v>
      </c>
      <c r="AV329" s="12" t="s">
        <v>124</v>
      </c>
      <c r="AW329" s="12" t="s">
        <v>28</v>
      </c>
      <c r="AX329" s="12" t="s">
        <v>72</v>
      </c>
      <c r="AY329" s="162" t="s">
        <v>116</v>
      </c>
    </row>
    <row r="330" spans="2:65" s="12" customFormat="1">
      <c r="B330" s="160"/>
      <c r="D330" s="161" t="s">
        <v>126</v>
      </c>
      <c r="E330" s="162" t="s">
        <v>1</v>
      </c>
      <c r="F330" s="163" t="s">
        <v>308</v>
      </c>
      <c r="H330" s="164">
        <v>-7.3079999999999998</v>
      </c>
      <c r="I330" s="165"/>
      <c r="L330" s="160"/>
      <c r="M330" s="166"/>
      <c r="N330" s="167"/>
      <c r="O330" s="167"/>
      <c r="P330" s="167"/>
      <c r="Q330" s="167"/>
      <c r="R330" s="167"/>
      <c r="S330" s="167"/>
      <c r="T330" s="168"/>
      <c r="AT330" s="162" t="s">
        <v>126</v>
      </c>
      <c r="AU330" s="162" t="s">
        <v>124</v>
      </c>
      <c r="AV330" s="12" t="s">
        <v>124</v>
      </c>
      <c r="AW330" s="12" t="s">
        <v>28</v>
      </c>
      <c r="AX330" s="12" t="s">
        <v>72</v>
      </c>
      <c r="AY330" s="162" t="s">
        <v>116</v>
      </c>
    </row>
    <row r="331" spans="2:65" s="12" customFormat="1">
      <c r="B331" s="160"/>
      <c r="D331" s="161" t="s">
        <v>126</v>
      </c>
      <c r="E331" s="162" t="s">
        <v>1</v>
      </c>
      <c r="F331" s="163" t="s">
        <v>249</v>
      </c>
      <c r="H331" s="164">
        <v>22.981000000000002</v>
      </c>
      <c r="I331" s="165"/>
      <c r="L331" s="160"/>
      <c r="M331" s="166"/>
      <c r="N331" s="167"/>
      <c r="O331" s="167"/>
      <c r="P331" s="167"/>
      <c r="Q331" s="167"/>
      <c r="R331" s="167"/>
      <c r="S331" s="167"/>
      <c r="T331" s="168"/>
      <c r="AT331" s="162" t="s">
        <v>126</v>
      </c>
      <c r="AU331" s="162" t="s">
        <v>124</v>
      </c>
      <c r="AV331" s="12" t="s">
        <v>124</v>
      </c>
      <c r="AW331" s="12" t="s">
        <v>28</v>
      </c>
      <c r="AX331" s="12" t="s">
        <v>72</v>
      </c>
      <c r="AY331" s="162" t="s">
        <v>116</v>
      </c>
    </row>
    <row r="332" spans="2:65" s="15" customFormat="1">
      <c r="B332" s="193"/>
      <c r="D332" s="161" t="s">
        <v>126</v>
      </c>
      <c r="E332" s="194" t="s">
        <v>1</v>
      </c>
      <c r="F332" s="195" t="s">
        <v>212</v>
      </c>
      <c r="H332" s="196">
        <v>182.68599999999998</v>
      </c>
      <c r="I332" s="197"/>
      <c r="L332" s="193"/>
      <c r="M332" s="198"/>
      <c r="N332" s="199"/>
      <c r="O332" s="199"/>
      <c r="P332" s="199"/>
      <c r="Q332" s="199"/>
      <c r="R332" s="199"/>
      <c r="S332" s="199"/>
      <c r="T332" s="200"/>
      <c r="AT332" s="194" t="s">
        <v>126</v>
      </c>
      <c r="AU332" s="194" t="s">
        <v>124</v>
      </c>
      <c r="AV332" s="15" t="s">
        <v>134</v>
      </c>
      <c r="AW332" s="15" t="s">
        <v>28</v>
      </c>
      <c r="AX332" s="15" t="s">
        <v>72</v>
      </c>
      <c r="AY332" s="194" t="s">
        <v>116</v>
      </c>
    </row>
    <row r="333" spans="2:65" s="13" customFormat="1">
      <c r="B333" s="169"/>
      <c r="D333" s="161" t="s">
        <v>126</v>
      </c>
      <c r="E333" s="170" t="s">
        <v>1</v>
      </c>
      <c r="F333" s="171" t="s">
        <v>128</v>
      </c>
      <c r="H333" s="172">
        <v>643.46100000000001</v>
      </c>
      <c r="I333" s="173"/>
      <c r="L333" s="169"/>
      <c r="M333" s="174"/>
      <c r="N333" s="175"/>
      <c r="O333" s="175"/>
      <c r="P333" s="175"/>
      <c r="Q333" s="175"/>
      <c r="R333" s="175"/>
      <c r="S333" s="175"/>
      <c r="T333" s="176"/>
      <c r="AT333" s="170" t="s">
        <v>126</v>
      </c>
      <c r="AU333" s="170" t="s">
        <v>124</v>
      </c>
      <c r="AV333" s="13" t="s">
        <v>123</v>
      </c>
      <c r="AW333" s="13" t="s">
        <v>28</v>
      </c>
      <c r="AX333" s="13" t="s">
        <v>77</v>
      </c>
      <c r="AY333" s="170" t="s">
        <v>116</v>
      </c>
    </row>
    <row r="334" spans="2:65" s="1" customFormat="1" ht="24" customHeight="1">
      <c r="B334" s="146"/>
      <c r="C334" s="147" t="s">
        <v>309</v>
      </c>
      <c r="D334" s="147" t="s">
        <v>118</v>
      </c>
      <c r="E334" s="148" t="s">
        <v>310</v>
      </c>
      <c r="F334" s="149" t="s">
        <v>311</v>
      </c>
      <c r="G334" s="150" t="s">
        <v>161</v>
      </c>
      <c r="H334" s="151">
        <v>28.071000000000002</v>
      </c>
      <c r="I334" s="152"/>
      <c r="J334" s="151">
        <f>ROUND(I334*H334,3)</f>
        <v>0</v>
      </c>
      <c r="K334" s="149" t="s">
        <v>131</v>
      </c>
      <c r="L334" s="32"/>
      <c r="M334" s="153" t="s">
        <v>1</v>
      </c>
      <c r="N334" s="154" t="s">
        <v>38</v>
      </c>
      <c r="O334" s="55"/>
      <c r="P334" s="155">
        <f>O334*H334</f>
        <v>0</v>
      </c>
      <c r="Q334" s="155">
        <v>3.3689999999999998E-2</v>
      </c>
      <c r="R334" s="155">
        <f>Q334*H334</f>
        <v>0.94571198999999995</v>
      </c>
      <c r="S334" s="155">
        <v>0</v>
      </c>
      <c r="T334" s="156">
        <f>S334*H334</f>
        <v>0</v>
      </c>
      <c r="AR334" s="157" t="s">
        <v>123</v>
      </c>
      <c r="AT334" s="157" t="s">
        <v>118</v>
      </c>
      <c r="AU334" s="157" t="s">
        <v>124</v>
      </c>
      <c r="AY334" s="17" t="s">
        <v>116</v>
      </c>
      <c r="BE334" s="158">
        <f>IF(N334="základná",J334,0)</f>
        <v>0</v>
      </c>
      <c r="BF334" s="158">
        <f>IF(N334="znížená",J334,0)</f>
        <v>0</v>
      </c>
      <c r="BG334" s="158">
        <f>IF(N334="zákl. prenesená",J334,0)</f>
        <v>0</v>
      </c>
      <c r="BH334" s="158">
        <f>IF(N334="zníž. prenesená",J334,0)</f>
        <v>0</v>
      </c>
      <c r="BI334" s="158">
        <f>IF(N334="nulová",J334,0)</f>
        <v>0</v>
      </c>
      <c r="BJ334" s="17" t="s">
        <v>124</v>
      </c>
      <c r="BK334" s="159">
        <f>ROUND(I334*H334,3)</f>
        <v>0</v>
      </c>
      <c r="BL334" s="17" t="s">
        <v>123</v>
      </c>
      <c r="BM334" s="157" t="s">
        <v>312</v>
      </c>
    </row>
    <row r="335" spans="2:65" s="12" customFormat="1">
      <c r="B335" s="160"/>
      <c r="D335" s="161" t="s">
        <v>126</v>
      </c>
      <c r="E335" s="162" t="s">
        <v>1</v>
      </c>
      <c r="F335" s="163" t="s">
        <v>313</v>
      </c>
      <c r="H335" s="164">
        <v>33.96</v>
      </c>
      <c r="I335" s="165"/>
      <c r="L335" s="160"/>
      <c r="M335" s="166"/>
      <c r="N335" s="167"/>
      <c r="O335" s="167"/>
      <c r="P335" s="167"/>
      <c r="Q335" s="167"/>
      <c r="R335" s="167"/>
      <c r="S335" s="167"/>
      <c r="T335" s="168"/>
      <c r="AT335" s="162" t="s">
        <v>126</v>
      </c>
      <c r="AU335" s="162" t="s">
        <v>124</v>
      </c>
      <c r="AV335" s="12" t="s">
        <v>124</v>
      </c>
      <c r="AW335" s="12" t="s">
        <v>28</v>
      </c>
      <c r="AX335" s="12" t="s">
        <v>72</v>
      </c>
      <c r="AY335" s="162" t="s">
        <v>116</v>
      </c>
    </row>
    <row r="336" spans="2:65" s="12" customFormat="1">
      <c r="B336" s="160"/>
      <c r="D336" s="161" t="s">
        <v>126</v>
      </c>
      <c r="E336" s="162" t="s">
        <v>1</v>
      </c>
      <c r="F336" s="163" t="s">
        <v>314</v>
      </c>
      <c r="H336" s="164">
        <v>-0.67200000000000004</v>
      </c>
      <c r="I336" s="165"/>
      <c r="L336" s="160"/>
      <c r="M336" s="166"/>
      <c r="N336" s="167"/>
      <c r="O336" s="167"/>
      <c r="P336" s="167"/>
      <c r="Q336" s="167"/>
      <c r="R336" s="167"/>
      <c r="S336" s="167"/>
      <c r="T336" s="168"/>
      <c r="AT336" s="162" t="s">
        <v>126</v>
      </c>
      <c r="AU336" s="162" t="s">
        <v>124</v>
      </c>
      <c r="AV336" s="12" t="s">
        <v>124</v>
      </c>
      <c r="AW336" s="12" t="s">
        <v>28</v>
      </c>
      <c r="AX336" s="12" t="s">
        <v>72</v>
      </c>
      <c r="AY336" s="162" t="s">
        <v>116</v>
      </c>
    </row>
    <row r="337" spans="2:65" s="12" customFormat="1">
      <c r="B337" s="160"/>
      <c r="D337" s="161" t="s">
        <v>126</v>
      </c>
      <c r="E337" s="162" t="s">
        <v>1</v>
      </c>
      <c r="F337" s="163" t="s">
        <v>315</v>
      </c>
      <c r="H337" s="164">
        <v>-2.3519999999999999</v>
      </c>
      <c r="I337" s="165"/>
      <c r="L337" s="160"/>
      <c r="M337" s="166"/>
      <c r="N337" s="167"/>
      <c r="O337" s="167"/>
      <c r="P337" s="167"/>
      <c r="Q337" s="167"/>
      <c r="R337" s="167"/>
      <c r="S337" s="167"/>
      <c r="T337" s="168"/>
      <c r="AT337" s="162" t="s">
        <v>126</v>
      </c>
      <c r="AU337" s="162" t="s">
        <v>124</v>
      </c>
      <c r="AV337" s="12" t="s">
        <v>124</v>
      </c>
      <c r="AW337" s="12" t="s">
        <v>28</v>
      </c>
      <c r="AX337" s="12" t="s">
        <v>72</v>
      </c>
      <c r="AY337" s="162" t="s">
        <v>116</v>
      </c>
    </row>
    <row r="338" spans="2:65" s="12" customFormat="1">
      <c r="B338" s="160"/>
      <c r="D338" s="161" t="s">
        <v>126</v>
      </c>
      <c r="E338" s="162" t="s">
        <v>1</v>
      </c>
      <c r="F338" s="163" t="s">
        <v>316</v>
      </c>
      <c r="H338" s="164">
        <v>-2.8650000000000002</v>
      </c>
      <c r="I338" s="165"/>
      <c r="L338" s="160"/>
      <c r="M338" s="166"/>
      <c r="N338" s="167"/>
      <c r="O338" s="167"/>
      <c r="P338" s="167"/>
      <c r="Q338" s="167"/>
      <c r="R338" s="167"/>
      <c r="S338" s="167"/>
      <c r="T338" s="168"/>
      <c r="AT338" s="162" t="s">
        <v>126</v>
      </c>
      <c r="AU338" s="162" t="s">
        <v>124</v>
      </c>
      <c r="AV338" s="12" t="s">
        <v>124</v>
      </c>
      <c r="AW338" s="12" t="s">
        <v>28</v>
      </c>
      <c r="AX338" s="12" t="s">
        <v>72</v>
      </c>
      <c r="AY338" s="162" t="s">
        <v>116</v>
      </c>
    </row>
    <row r="339" spans="2:65" s="13" customFormat="1">
      <c r="B339" s="169"/>
      <c r="D339" s="161" t="s">
        <v>126</v>
      </c>
      <c r="E339" s="170" t="s">
        <v>1</v>
      </c>
      <c r="F339" s="171" t="s">
        <v>128</v>
      </c>
      <c r="H339" s="172">
        <v>28.071000000000002</v>
      </c>
      <c r="I339" s="173"/>
      <c r="L339" s="169"/>
      <c r="M339" s="174"/>
      <c r="N339" s="175"/>
      <c r="O339" s="175"/>
      <c r="P339" s="175"/>
      <c r="Q339" s="175"/>
      <c r="R339" s="175"/>
      <c r="S339" s="175"/>
      <c r="T339" s="176"/>
      <c r="AT339" s="170" t="s">
        <v>126</v>
      </c>
      <c r="AU339" s="170" t="s">
        <v>124</v>
      </c>
      <c r="AV339" s="13" t="s">
        <v>123</v>
      </c>
      <c r="AW339" s="13" t="s">
        <v>28</v>
      </c>
      <c r="AX339" s="13" t="s">
        <v>77</v>
      </c>
      <c r="AY339" s="170" t="s">
        <v>116</v>
      </c>
    </row>
    <row r="340" spans="2:65" s="1" customFormat="1" ht="24" customHeight="1">
      <c r="B340" s="146"/>
      <c r="C340" s="147" t="s">
        <v>7</v>
      </c>
      <c r="D340" s="147" t="s">
        <v>118</v>
      </c>
      <c r="E340" s="148" t="s">
        <v>317</v>
      </c>
      <c r="F340" s="149" t="s">
        <v>318</v>
      </c>
      <c r="G340" s="150" t="s">
        <v>161</v>
      </c>
      <c r="H340" s="151">
        <v>186.999</v>
      </c>
      <c r="I340" s="152"/>
      <c r="J340" s="151">
        <f>ROUND(I340*H340,3)</f>
        <v>0</v>
      </c>
      <c r="K340" s="149" t="s">
        <v>131</v>
      </c>
      <c r="L340" s="32"/>
      <c r="M340" s="153" t="s">
        <v>1</v>
      </c>
      <c r="N340" s="154" t="s">
        <v>38</v>
      </c>
      <c r="O340" s="55"/>
      <c r="P340" s="155">
        <f>O340*H340</f>
        <v>0</v>
      </c>
      <c r="Q340" s="155">
        <v>1.8630000000000001E-2</v>
      </c>
      <c r="R340" s="155">
        <f>Q340*H340</f>
        <v>3.4837913700000001</v>
      </c>
      <c r="S340" s="155">
        <v>0</v>
      </c>
      <c r="T340" s="156">
        <f>S340*H340</f>
        <v>0</v>
      </c>
      <c r="AR340" s="157" t="s">
        <v>123</v>
      </c>
      <c r="AT340" s="157" t="s">
        <v>118</v>
      </c>
      <c r="AU340" s="157" t="s">
        <v>124</v>
      </c>
      <c r="AY340" s="17" t="s">
        <v>116</v>
      </c>
      <c r="BE340" s="158">
        <f>IF(N340="základná",J340,0)</f>
        <v>0</v>
      </c>
      <c r="BF340" s="158">
        <f>IF(N340="znížená",J340,0)</f>
        <v>0</v>
      </c>
      <c r="BG340" s="158">
        <f>IF(N340="zákl. prenesená",J340,0)</f>
        <v>0</v>
      </c>
      <c r="BH340" s="158">
        <f>IF(N340="zníž. prenesená",J340,0)</f>
        <v>0</v>
      </c>
      <c r="BI340" s="158">
        <f>IF(N340="nulová",J340,0)</f>
        <v>0</v>
      </c>
      <c r="BJ340" s="17" t="s">
        <v>124</v>
      </c>
      <c r="BK340" s="159">
        <f>ROUND(I340*H340,3)</f>
        <v>0</v>
      </c>
      <c r="BL340" s="17" t="s">
        <v>123</v>
      </c>
      <c r="BM340" s="157" t="s">
        <v>319</v>
      </c>
    </row>
    <row r="341" spans="2:65" s="14" customFormat="1">
      <c r="B341" s="177"/>
      <c r="D341" s="161" t="s">
        <v>126</v>
      </c>
      <c r="E341" s="178" t="s">
        <v>1</v>
      </c>
      <c r="F341" s="179" t="s">
        <v>213</v>
      </c>
      <c r="H341" s="178" t="s">
        <v>1</v>
      </c>
      <c r="I341" s="180"/>
      <c r="L341" s="177"/>
      <c r="M341" s="181"/>
      <c r="N341" s="182"/>
      <c r="O341" s="182"/>
      <c r="P341" s="182"/>
      <c r="Q341" s="182"/>
      <c r="R341" s="182"/>
      <c r="S341" s="182"/>
      <c r="T341" s="183"/>
      <c r="AT341" s="178" t="s">
        <v>126</v>
      </c>
      <c r="AU341" s="178" t="s">
        <v>124</v>
      </c>
      <c r="AV341" s="14" t="s">
        <v>77</v>
      </c>
      <c r="AW341" s="14" t="s">
        <v>28</v>
      </c>
      <c r="AX341" s="14" t="s">
        <v>72</v>
      </c>
      <c r="AY341" s="178" t="s">
        <v>116</v>
      </c>
    </row>
    <row r="342" spans="2:65" s="12" customFormat="1">
      <c r="B342" s="160"/>
      <c r="D342" s="161" t="s">
        <v>126</v>
      </c>
      <c r="E342" s="162" t="s">
        <v>1</v>
      </c>
      <c r="F342" s="163" t="s">
        <v>320</v>
      </c>
      <c r="H342" s="164">
        <v>3.2480000000000002</v>
      </c>
      <c r="I342" s="165"/>
      <c r="L342" s="160"/>
      <c r="M342" s="166"/>
      <c r="N342" s="167"/>
      <c r="O342" s="167"/>
      <c r="P342" s="167"/>
      <c r="Q342" s="167"/>
      <c r="R342" s="167"/>
      <c r="S342" s="167"/>
      <c r="T342" s="168"/>
      <c r="AT342" s="162" t="s">
        <v>126</v>
      </c>
      <c r="AU342" s="162" t="s">
        <v>124</v>
      </c>
      <c r="AV342" s="12" t="s">
        <v>124</v>
      </c>
      <c r="AW342" s="12" t="s">
        <v>28</v>
      </c>
      <c r="AX342" s="12" t="s">
        <v>72</v>
      </c>
      <c r="AY342" s="162" t="s">
        <v>116</v>
      </c>
    </row>
    <row r="343" spans="2:65" s="12" customFormat="1">
      <c r="B343" s="160"/>
      <c r="D343" s="161" t="s">
        <v>126</v>
      </c>
      <c r="E343" s="162" t="s">
        <v>1</v>
      </c>
      <c r="F343" s="163" t="s">
        <v>321</v>
      </c>
      <c r="H343" s="164">
        <v>11.368</v>
      </c>
      <c r="I343" s="165"/>
      <c r="L343" s="160"/>
      <c r="M343" s="166"/>
      <c r="N343" s="167"/>
      <c r="O343" s="167"/>
      <c r="P343" s="167"/>
      <c r="Q343" s="167"/>
      <c r="R343" s="167"/>
      <c r="S343" s="167"/>
      <c r="T343" s="168"/>
      <c r="AT343" s="162" t="s">
        <v>126</v>
      </c>
      <c r="AU343" s="162" t="s">
        <v>124</v>
      </c>
      <c r="AV343" s="12" t="s">
        <v>124</v>
      </c>
      <c r="AW343" s="12" t="s">
        <v>28</v>
      </c>
      <c r="AX343" s="12" t="s">
        <v>72</v>
      </c>
      <c r="AY343" s="162" t="s">
        <v>116</v>
      </c>
    </row>
    <row r="344" spans="2:65" s="12" customFormat="1">
      <c r="B344" s="160"/>
      <c r="D344" s="161" t="s">
        <v>126</v>
      </c>
      <c r="E344" s="162" t="s">
        <v>1</v>
      </c>
      <c r="F344" s="163" t="s">
        <v>322</v>
      </c>
      <c r="H344" s="164">
        <v>4.0110000000000001</v>
      </c>
      <c r="I344" s="165"/>
      <c r="L344" s="160"/>
      <c r="M344" s="166"/>
      <c r="N344" s="167"/>
      <c r="O344" s="167"/>
      <c r="P344" s="167"/>
      <c r="Q344" s="167"/>
      <c r="R344" s="167"/>
      <c r="S344" s="167"/>
      <c r="T344" s="168"/>
      <c r="AT344" s="162" t="s">
        <v>126</v>
      </c>
      <c r="AU344" s="162" t="s">
        <v>124</v>
      </c>
      <c r="AV344" s="12" t="s">
        <v>124</v>
      </c>
      <c r="AW344" s="12" t="s">
        <v>28</v>
      </c>
      <c r="AX344" s="12" t="s">
        <v>72</v>
      </c>
      <c r="AY344" s="162" t="s">
        <v>116</v>
      </c>
    </row>
    <row r="345" spans="2:65" s="15" customFormat="1">
      <c r="B345" s="193"/>
      <c r="D345" s="161" t="s">
        <v>126</v>
      </c>
      <c r="E345" s="194" t="s">
        <v>1</v>
      </c>
      <c r="F345" s="195" t="s">
        <v>278</v>
      </c>
      <c r="H345" s="196">
        <v>18.626999999999999</v>
      </c>
      <c r="I345" s="197"/>
      <c r="L345" s="193"/>
      <c r="M345" s="198"/>
      <c r="N345" s="199"/>
      <c r="O345" s="199"/>
      <c r="P345" s="199"/>
      <c r="Q345" s="199"/>
      <c r="R345" s="199"/>
      <c r="S345" s="199"/>
      <c r="T345" s="200"/>
      <c r="AT345" s="194" t="s">
        <v>126</v>
      </c>
      <c r="AU345" s="194" t="s">
        <v>124</v>
      </c>
      <c r="AV345" s="15" t="s">
        <v>134</v>
      </c>
      <c r="AW345" s="15" t="s">
        <v>28</v>
      </c>
      <c r="AX345" s="15" t="s">
        <v>72</v>
      </c>
      <c r="AY345" s="194" t="s">
        <v>116</v>
      </c>
    </row>
    <row r="346" spans="2:65" s="14" customFormat="1">
      <c r="B346" s="177"/>
      <c r="D346" s="161" t="s">
        <v>126</v>
      </c>
      <c r="E346" s="178" t="s">
        <v>1</v>
      </c>
      <c r="F346" s="179" t="s">
        <v>191</v>
      </c>
      <c r="H346" s="178" t="s">
        <v>1</v>
      </c>
      <c r="I346" s="180"/>
      <c r="L346" s="177"/>
      <c r="M346" s="181"/>
      <c r="N346" s="182"/>
      <c r="O346" s="182"/>
      <c r="P346" s="182"/>
      <c r="Q346" s="182"/>
      <c r="R346" s="182"/>
      <c r="S346" s="182"/>
      <c r="T346" s="183"/>
      <c r="AT346" s="178" t="s">
        <v>126</v>
      </c>
      <c r="AU346" s="178" t="s">
        <v>124</v>
      </c>
      <c r="AV346" s="14" t="s">
        <v>77</v>
      </c>
      <c r="AW346" s="14" t="s">
        <v>28</v>
      </c>
      <c r="AX346" s="14" t="s">
        <v>72</v>
      </c>
      <c r="AY346" s="178" t="s">
        <v>116</v>
      </c>
    </row>
    <row r="347" spans="2:65" s="14" customFormat="1">
      <c r="B347" s="177"/>
      <c r="D347" s="161" t="s">
        <v>126</v>
      </c>
      <c r="E347" s="178" t="s">
        <v>1</v>
      </c>
      <c r="F347" s="179" t="s">
        <v>192</v>
      </c>
      <c r="H347" s="178" t="s">
        <v>1</v>
      </c>
      <c r="I347" s="180"/>
      <c r="L347" s="177"/>
      <c r="M347" s="181"/>
      <c r="N347" s="182"/>
      <c r="O347" s="182"/>
      <c r="P347" s="182"/>
      <c r="Q347" s="182"/>
      <c r="R347" s="182"/>
      <c r="S347" s="182"/>
      <c r="T347" s="183"/>
      <c r="AT347" s="178" t="s">
        <v>126</v>
      </c>
      <c r="AU347" s="178" t="s">
        <v>124</v>
      </c>
      <c r="AV347" s="14" t="s">
        <v>77</v>
      </c>
      <c r="AW347" s="14" t="s">
        <v>28</v>
      </c>
      <c r="AX347" s="14" t="s">
        <v>72</v>
      </c>
      <c r="AY347" s="178" t="s">
        <v>116</v>
      </c>
    </row>
    <row r="348" spans="2:65" s="12" customFormat="1">
      <c r="B348" s="160"/>
      <c r="D348" s="161" t="s">
        <v>126</v>
      </c>
      <c r="E348" s="162" t="s">
        <v>1</v>
      </c>
      <c r="F348" s="163" t="s">
        <v>323</v>
      </c>
      <c r="H348" s="164">
        <v>2.448</v>
      </c>
      <c r="I348" s="165"/>
      <c r="L348" s="160"/>
      <c r="M348" s="166"/>
      <c r="N348" s="167"/>
      <c r="O348" s="167"/>
      <c r="P348" s="167"/>
      <c r="Q348" s="167"/>
      <c r="R348" s="167"/>
      <c r="S348" s="167"/>
      <c r="T348" s="168"/>
      <c r="AT348" s="162" t="s">
        <v>126</v>
      </c>
      <c r="AU348" s="162" t="s">
        <v>124</v>
      </c>
      <c r="AV348" s="12" t="s">
        <v>124</v>
      </c>
      <c r="AW348" s="12" t="s">
        <v>28</v>
      </c>
      <c r="AX348" s="12" t="s">
        <v>72</v>
      </c>
      <c r="AY348" s="162" t="s">
        <v>116</v>
      </c>
    </row>
    <row r="349" spans="2:65" s="12" customFormat="1">
      <c r="B349" s="160"/>
      <c r="D349" s="161" t="s">
        <v>126</v>
      </c>
      <c r="E349" s="162" t="s">
        <v>1</v>
      </c>
      <c r="F349" s="163" t="s">
        <v>324</v>
      </c>
      <c r="H349" s="164">
        <v>2.12</v>
      </c>
      <c r="I349" s="165"/>
      <c r="L349" s="160"/>
      <c r="M349" s="166"/>
      <c r="N349" s="167"/>
      <c r="O349" s="167"/>
      <c r="P349" s="167"/>
      <c r="Q349" s="167"/>
      <c r="R349" s="167"/>
      <c r="S349" s="167"/>
      <c r="T349" s="168"/>
      <c r="AT349" s="162" t="s">
        <v>126</v>
      </c>
      <c r="AU349" s="162" t="s">
        <v>124</v>
      </c>
      <c r="AV349" s="12" t="s">
        <v>124</v>
      </c>
      <c r="AW349" s="12" t="s">
        <v>28</v>
      </c>
      <c r="AX349" s="12" t="s">
        <v>72</v>
      </c>
      <c r="AY349" s="162" t="s">
        <v>116</v>
      </c>
    </row>
    <row r="350" spans="2:65" s="12" customFormat="1">
      <c r="B350" s="160"/>
      <c r="D350" s="161" t="s">
        <v>126</v>
      </c>
      <c r="E350" s="162" t="s">
        <v>1</v>
      </c>
      <c r="F350" s="163" t="s">
        <v>325</v>
      </c>
      <c r="H350" s="164">
        <v>2.9279999999999999</v>
      </c>
      <c r="I350" s="165"/>
      <c r="L350" s="160"/>
      <c r="M350" s="166"/>
      <c r="N350" s="167"/>
      <c r="O350" s="167"/>
      <c r="P350" s="167"/>
      <c r="Q350" s="167"/>
      <c r="R350" s="167"/>
      <c r="S350" s="167"/>
      <c r="T350" s="168"/>
      <c r="AT350" s="162" t="s">
        <v>126</v>
      </c>
      <c r="AU350" s="162" t="s">
        <v>124</v>
      </c>
      <c r="AV350" s="12" t="s">
        <v>124</v>
      </c>
      <c r="AW350" s="12" t="s">
        <v>28</v>
      </c>
      <c r="AX350" s="12" t="s">
        <v>72</v>
      </c>
      <c r="AY350" s="162" t="s">
        <v>116</v>
      </c>
    </row>
    <row r="351" spans="2:65" s="12" customFormat="1">
      <c r="B351" s="160"/>
      <c r="D351" s="161" t="s">
        <v>126</v>
      </c>
      <c r="E351" s="162" t="s">
        <v>1</v>
      </c>
      <c r="F351" s="163" t="s">
        <v>326</v>
      </c>
      <c r="H351" s="164">
        <v>5.6319999999999997</v>
      </c>
      <c r="I351" s="165"/>
      <c r="L351" s="160"/>
      <c r="M351" s="166"/>
      <c r="N351" s="167"/>
      <c r="O351" s="167"/>
      <c r="P351" s="167"/>
      <c r="Q351" s="167"/>
      <c r="R351" s="167"/>
      <c r="S351" s="167"/>
      <c r="T351" s="168"/>
      <c r="AT351" s="162" t="s">
        <v>126</v>
      </c>
      <c r="AU351" s="162" t="s">
        <v>124</v>
      </c>
      <c r="AV351" s="12" t="s">
        <v>124</v>
      </c>
      <c r="AW351" s="12" t="s">
        <v>28</v>
      </c>
      <c r="AX351" s="12" t="s">
        <v>72</v>
      </c>
      <c r="AY351" s="162" t="s">
        <v>116</v>
      </c>
    </row>
    <row r="352" spans="2:65" s="12" customFormat="1">
      <c r="B352" s="160"/>
      <c r="D352" s="161" t="s">
        <v>126</v>
      </c>
      <c r="E352" s="162" t="s">
        <v>1</v>
      </c>
      <c r="F352" s="163" t="s">
        <v>327</v>
      </c>
      <c r="H352" s="164">
        <v>0.92800000000000005</v>
      </c>
      <c r="I352" s="165"/>
      <c r="L352" s="160"/>
      <c r="M352" s="166"/>
      <c r="N352" s="167"/>
      <c r="O352" s="167"/>
      <c r="P352" s="167"/>
      <c r="Q352" s="167"/>
      <c r="R352" s="167"/>
      <c r="S352" s="167"/>
      <c r="T352" s="168"/>
      <c r="AT352" s="162" t="s">
        <v>126</v>
      </c>
      <c r="AU352" s="162" t="s">
        <v>124</v>
      </c>
      <c r="AV352" s="12" t="s">
        <v>124</v>
      </c>
      <c r="AW352" s="12" t="s">
        <v>28</v>
      </c>
      <c r="AX352" s="12" t="s">
        <v>72</v>
      </c>
      <c r="AY352" s="162" t="s">
        <v>116</v>
      </c>
    </row>
    <row r="353" spans="2:51" s="15" customFormat="1">
      <c r="B353" s="193"/>
      <c r="D353" s="161" t="s">
        <v>126</v>
      </c>
      <c r="E353" s="194" t="s">
        <v>1</v>
      </c>
      <c r="F353" s="195" t="s">
        <v>198</v>
      </c>
      <c r="H353" s="196">
        <v>14.055999999999999</v>
      </c>
      <c r="I353" s="197"/>
      <c r="L353" s="193"/>
      <c r="M353" s="198"/>
      <c r="N353" s="199"/>
      <c r="O353" s="199"/>
      <c r="P353" s="199"/>
      <c r="Q353" s="199"/>
      <c r="R353" s="199"/>
      <c r="S353" s="199"/>
      <c r="T353" s="200"/>
      <c r="AT353" s="194" t="s">
        <v>126</v>
      </c>
      <c r="AU353" s="194" t="s">
        <v>124</v>
      </c>
      <c r="AV353" s="15" t="s">
        <v>134</v>
      </c>
      <c r="AW353" s="15" t="s">
        <v>28</v>
      </c>
      <c r="AX353" s="15" t="s">
        <v>72</v>
      </c>
      <c r="AY353" s="194" t="s">
        <v>116</v>
      </c>
    </row>
    <row r="354" spans="2:51" s="14" customFormat="1">
      <c r="B354" s="177"/>
      <c r="D354" s="161" t="s">
        <v>126</v>
      </c>
      <c r="E354" s="178" t="s">
        <v>1</v>
      </c>
      <c r="F354" s="179" t="s">
        <v>199</v>
      </c>
      <c r="H354" s="178" t="s">
        <v>1</v>
      </c>
      <c r="I354" s="180"/>
      <c r="L354" s="177"/>
      <c r="M354" s="181"/>
      <c r="N354" s="182"/>
      <c r="O354" s="182"/>
      <c r="P354" s="182"/>
      <c r="Q354" s="182"/>
      <c r="R354" s="182"/>
      <c r="S354" s="182"/>
      <c r="T354" s="183"/>
      <c r="AT354" s="178" t="s">
        <v>126</v>
      </c>
      <c r="AU354" s="178" t="s">
        <v>124</v>
      </c>
      <c r="AV354" s="14" t="s">
        <v>77</v>
      </c>
      <c r="AW354" s="14" t="s">
        <v>28</v>
      </c>
      <c r="AX354" s="14" t="s">
        <v>72</v>
      </c>
      <c r="AY354" s="178" t="s">
        <v>116</v>
      </c>
    </row>
    <row r="355" spans="2:51" s="12" customFormat="1">
      <c r="B355" s="160"/>
      <c r="D355" s="161" t="s">
        <v>126</v>
      </c>
      <c r="E355" s="162" t="s">
        <v>1</v>
      </c>
      <c r="F355" s="163" t="s">
        <v>328</v>
      </c>
      <c r="H355" s="164">
        <v>5.6639999999999997</v>
      </c>
      <c r="I355" s="165"/>
      <c r="L355" s="160"/>
      <c r="M355" s="166"/>
      <c r="N355" s="167"/>
      <c r="O355" s="167"/>
      <c r="P355" s="167"/>
      <c r="Q355" s="167"/>
      <c r="R355" s="167"/>
      <c r="S355" s="167"/>
      <c r="T355" s="168"/>
      <c r="AT355" s="162" t="s">
        <v>126</v>
      </c>
      <c r="AU355" s="162" t="s">
        <v>124</v>
      </c>
      <c r="AV355" s="12" t="s">
        <v>124</v>
      </c>
      <c r="AW355" s="12" t="s">
        <v>28</v>
      </c>
      <c r="AX355" s="12" t="s">
        <v>72</v>
      </c>
      <c r="AY355" s="162" t="s">
        <v>116</v>
      </c>
    </row>
    <row r="356" spans="2:51" s="12" customFormat="1">
      <c r="B356" s="160"/>
      <c r="D356" s="161" t="s">
        <v>126</v>
      </c>
      <c r="E356" s="162" t="s">
        <v>1</v>
      </c>
      <c r="F356" s="163" t="s">
        <v>329</v>
      </c>
      <c r="H356" s="164">
        <v>5.6319999999999997</v>
      </c>
      <c r="I356" s="165"/>
      <c r="L356" s="160"/>
      <c r="M356" s="166"/>
      <c r="N356" s="167"/>
      <c r="O356" s="167"/>
      <c r="P356" s="167"/>
      <c r="Q356" s="167"/>
      <c r="R356" s="167"/>
      <c r="S356" s="167"/>
      <c r="T356" s="168"/>
      <c r="AT356" s="162" t="s">
        <v>126</v>
      </c>
      <c r="AU356" s="162" t="s">
        <v>124</v>
      </c>
      <c r="AV356" s="12" t="s">
        <v>124</v>
      </c>
      <c r="AW356" s="12" t="s">
        <v>28</v>
      </c>
      <c r="AX356" s="12" t="s">
        <v>72</v>
      </c>
      <c r="AY356" s="162" t="s">
        <v>116</v>
      </c>
    </row>
    <row r="357" spans="2:51" s="15" customFormat="1">
      <c r="B357" s="193"/>
      <c r="D357" s="161" t="s">
        <v>126</v>
      </c>
      <c r="E357" s="194" t="s">
        <v>1</v>
      </c>
      <c r="F357" s="195" t="s">
        <v>202</v>
      </c>
      <c r="H357" s="196">
        <v>11.295999999999999</v>
      </c>
      <c r="I357" s="197"/>
      <c r="L357" s="193"/>
      <c r="M357" s="198"/>
      <c r="N357" s="199"/>
      <c r="O357" s="199"/>
      <c r="P357" s="199"/>
      <c r="Q357" s="199"/>
      <c r="R357" s="199"/>
      <c r="S357" s="199"/>
      <c r="T357" s="200"/>
      <c r="AT357" s="194" t="s">
        <v>126</v>
      </c>
      <c r="AU357" s="194" t="s">
        <v>124</v>
      </c>
      <c r="AV357" s="15" t="s">
        <v>134</v>
      </c>
      <c r="AW357" s="15" t="s">
        <v>28</v>
      </c>
      <c r="AX357" s="15" t="s">
        <v>72</v>
      </c>
      <c r="AY357" s="194" t="s">
        <v>116</v>
      </c>
    </row>
    <row r="358" spans="2:51" s="14" customFormat="1">
      <c r="B358" s="177"/>
      <c r="D358" s="161" t="s">
        <v>126</v>
      </c>
      <c r="E358" s="178" t="s">
        <v>1</v>
      </c>
      <c r="F358" s="179" t="s">
        <v>203</v>
      </c>
      <c r="H358" s="178" t="s">
        <v>1</v>
      </c>
      <c r="I358" s="180"/>
      <c r="L358" s="177"/>
      <c r="M358" s="181"/>
      <c r="N358" s="182"/>
      <c r="O358" s="182"/>
      <c r="P358" s="182"/>
      <c r="Q358" s="182"/>
      <c r="R358" s="182"/>
      <c r="S358" s="182"/>
      <c r="T358" s="183"/>
      <c r="AT358" s="178" t="s">
        <v>126</v>
      </c>
      <c r="AU358" s="178" t="s">
        <v>124</v>
      </c>
      <c r="AV358" s="14" t="s">
        <v>77</v>
      </c>
      <c r="AW358" s="14" t="s">
        <v>28</v>
      </c>
      <c r="AX358" s="14" t="s">
        <v>72</v>
      </c>
      <c r="AY358" s="178" t="s">
        <v>116</v>
      </c>
    </row>
    <row r="359" spans="2:51" s="12" customFormat="1">
      <c r="B359" s="160"/>
      <c r="D359" s="161" t="s">
        <v>126</v>
      </c>
      <c r="E359" s="162" t="s">
        <v>1</v>
      </c>
      <c r="F359" s="163" t="s">
        <v>330</v>
      </c>
      <c r="H359" s="164">
        <v>79.744</v>
      </c>
      <c r="I359" s="165"/>
      <c r="L359" s="160"/>
      <c r="M359" s="166"/>
      <c r="N359" s="167"/>
      <c r="O359" s="167"/>
      <c r="P359" s="167"/>
      <c r="Q359" s="167"/>
      <c r="R359" s="167"/>
      <c r="S359" s="167"/>
      <c r="T359" s="168"/>
      <c r="AT359" s="162" t="s">
        <v>126</v>
      </c>
      <c r="AU359" s="162" t="s">
        <v>124</v>
      </c>
      <c r="AV359" s="12" t="s">
        <v>124</v>
      </c>
      <c r="AW359" s="12" t="s">
        <v>28</v>
      </c>
      <c r="AX359" s="12" t="s">
        <v>72</v>
      </c>
      <c r="AY359" s="162" t="s">
        <v>116</v>
      </c>
    </row>
    <row r="360" spans="2:51" s="15" customFormat="1">
      <c r="B360" s="193"/>
      <c r="D360" s="161" t="s">
        <v>126</v>
      </c>
      <c r="E360" s="194" t="s">
        <v>1</v>
      </c>
      <c r="F360" s="195" t="s">
        <v>205</v>
      </c>
      <c r="H360" s="196">
        <v>79.744</v>
      </c>
      <c r="I360" s="197"/>
      <c r="L360" s="193"/>
      <c r="M360" s="198"/>
      <c r="N360" s="199"/>
      <c r="O360" s="199"/>
      <c r="P360" s="199"/>
      <c r="Q360" s="199"/>
      <c r="R360" s="199"/>
      <c r="S360" s="199"/>
      <c r="T360" s="200"/>
      <c r="AT360" s="194" t="s">
        <v>126</v>
      </c>
      <c r="AU360" s="194" t="s">
        <v>124</v>
      </c>
      <c r="AV360" s="15" t="s">
        <v>134</v>
      </c>
      <c r="AW360" s="15" t="s">
        <v>28</v>
      </c>
      <c r="AX360" s="15" t="s">
        <v>72</v>
      </c>
      <c r="AY360" s="194" t="s">
        <v>116</v>
      </c>
    </row>
    <row r="361" spans="2:51" s="14" customFormat="1">
      <c r="B361" s="177"/>
      <c r="D361" s="161" t="s">
        <v>126</v>
      </c>
      <c r="E361" s="178" t="s">
        <v>1</v>
      </c>
      <c r="F361" s="179" t="s">
        <v>206</v>
      </c>
      <c r="H361" s="178" t="s">
        <v>1</v>
      </c>
      <c r="I361" s="180"/>
      <c r="L361" s="177"/>
      <c r="M361" s="181"/>
      <c r="N361" s="182"/>
      <c r="O361" s="182"/>
      <c r="P361" s="182"/>
      <c r="Q361" s="182"/>
      <c r="R361" s="182"/>
      <c r="S361" s="182"/>
      <c r="T361" s="183"/>
      <c r="AT361" s="178" t="s">
        <v>126</v>
      </c>
      <c r="AU361" s="178" t="s">
        <v>124</v>
      </c>
      <c r="AV361" s="14" t="s">
        <v>77</v>
      </c>
      <c r="AW361" s="14" t="s">
        <v>28</v>
      </c>
      <c r="AX361" s="14" t="s">
        <v>72</v>
      </c>
      <c r="AY361" s="178" t="s">
        <v>116</v>
      </c>
    </row>
    <row r="362" spans="2:51" s="12" customFormat="1">
      <c r="B362" s="160"/>
      <c r="D362" s="161" t="s">
        <v>126</v>
      </c>
      <c r="E362" s="162" t="s">
        <v>1</v>
      </c>
      <c r="F362" s="163" t="s">
        <v>331</v>
      </c>
      <c r="H362" s="164">
        <v>17.088000000000001</v>
      </c>
      <c r="I362" s="165"/>
      <c r="L362" s="160"/>
      <c r="M362" s="166"/>
      <c r="N362" s="167"/>
      <c r="O362" s="167"/>
      <c r="P362" s="167"/>
      <c r="Q362" s="167"/>
      <c r="R362" s="167"/>
      <c r="S362" s="167"/>
      <c r="T362" s="168"/>
      <c r="AT362" s="162" t="s">
        <v>126</v>
      </c>
      <c r="AU362" s="162" t="s">
        <v>124</v>
      </c>
      <c r="AV362" s="12" t="s">
        <v>124</v>
      </c>
      <c r="AW362" s="12" t="s">
        <v>28</v>
      </c>
      <c r="AX362" s="12" t="s">
        <v>72</v>
      </c>
      <c r="AY362" s="162" t="s">
        <v>116</v>
      </c>
    </row>
    <row r="363" spans="2:51" s="12" customFormat="1">
      <c r="B363" s="160"/>
      <c r="D363" s="161" t="s">
        <v>126</v>
      </c>
      <c r="E363" s="162" t="s">
        <v>1</v>
      </c>
      <c r="F363" s="163" t="s">
        <v>332</v>
      </c>
      <c r="H363" s="164">
        <v>5.6</v>
      </c>
      <c r="I363" s="165"/>
      <c r="L363" s="160"/>
      <c r="M363" s="166"/>
      <c r="N363" s="167"/>
      <c r="O363" s="167"/>
      <c r="P363" s="167"/>
      <c r="Q363" s="167"/>
      <c r="R363" s="167"/>
      <c r="S363" s="167"/>
      <c r="T363" s="168"/>
      <c r="AT363" s="162" t="s">
        <v>126</v>
      </c>
      <c r="AU363" s="162" t="s">
        <v>124</v>
      </c>
      <c r="AV363" s="12" t="s">
        <v>124</v>
      </c>
      <c r="AW363" s="12" t="s">
        <v>28</v>
      </c>
      <c r="AX363" s="12" t="s">
        <v>72</v>
      </c>
      <c r="AY363" s="162" t="s">
        <v>116</v>
      </c>
    </row>
    <row r="364" spans="2:51" s="12" customFormat="1">
      <c r="B364" s="160"/>
      <c r="D364" s="161" t="s">
        <v>126</v>
      </c>
      <c r="E364" s="162" t="s">
        <v>1</v>
      </c>
      <c r="F364" s="163" t="s">
        <v>333</v>
      </c>
      <c r="H364" s="164">
        <v>5.056</v>
      </c>
      <c r="I364" s="165"/>
      <c r="L364" s="160"/>
      <c r="M364" s="166"/>
      <c r="N364" s="167"/>
      <c r="O364" s="167"/>
      <c r="P364" s="167"/>
      <c r="Q364" s="167"/>
      <c r="R364" s="167"/>
      <c r="S364" s="167"/>
      <c r="T364" s="168"/>
      <c r="AT364" s="162" t="s">
        <v>126</v>
      </c>
      <c r="AU364" s="162" t="s">
        <v>124</v>
      </c>
      <c r="AV364" s="12" t="s">
        <v>124</v>
      </c>
      <c r="AW364" s="12" t="s">
        <v>28</v>
      </c>
      <c r="AX364" s="12" t="s">
        <v>72</v>
      </c>
      <c r="AY364" s="162" t="s">
        <v>116</v>
      </c>
    </row>
    <row r="365" spans="2:51" s="12" customFormat="1">
      <c r="B365" s="160"/>
      <c r="D365" s="161" t="s">
        <v>126</v>
      </c>
      <c r="E365" s="162" t="s">
        <v>1</v>
      </c>
      <c r="F365" s="163" t="s">
        <v>334</v>
      </c>
      <c r="H365" s="164">
        <v>3.1</v>
      </c>
      <c r="I365" s="165"/>
      <c r="L365" s="160"/>
      <c r="M365" s="166"/>
      <c r="N365" s="167"/>
      <c r="O365" s="167"/>
      <c r="P365" s="167"/>
      <c r="Q365" s="167"/>
      <c r="R365" s="167"/>
      <c r="S365" s="167"/>
      <c r="T365" s="168"/>
      <c r="AT365" s="162" t="s">
        <v>126</v>
      </c>
      <c r="AU365" s="162" t="s">
        <v>124</v>
      </c>
      <c r="AV365" s="12" t="s">
        <v>124</v>
      </c>
      <c r="AW365" s="12" t="s">
        <v>28</v>
      </c>
      <c r="AX365" s="12" t="s">
        <v>72</v>
      </c>
      <c r="AY365" s="162" t="s">
        <v>116</v>
      </c>
    </row>
    <row r="366" spans="2:51" s="12" customFormat="1">
      <c r="B366" s="160"/>
      <c r="D366" s="161" t="s">
        <v>126</v>
      </c>
      <c r="E366" s="162" t="s">
        <v>1</v>
      </c>
      <c r="F366" s="163" t="s">
        <v>331</v>
      </c>
      <c r="H366" s="164">
        <v>17.088000000000001</v>
      </c>
      <c r="I366" s="165"/>
      <c r="L366" s="160"/>
      <c r="M366" s="166"/>
      <c r="N366" s="167"/>
      <c r="O366" s="167"/>
      <c r="P366" s="167"/>
      <c r="Q366" s="167"/>
      <c r="R366" s="167"/>
      <c r="S366" s="167"/>
      <c r="T366" s="168"/>
      <c r="AT366" s="162" t="s">
        <v>126</v>
      </c>
      <c r="AU366" s="162" t="s">
        <v>124</v>
      </c>
      <c r="AV366" s="12" t="s">
        <v>124</v>
      </c>
      <c r="AW366" s="12" t="s">
        <v>28</v>
      </c>
      <c r="AX366" s="12" t="s">
        <v>72</v>
      </c>
      <c r="AY366" s="162" t="s">
        <v>116</v>
      </c>
    </row>
    <row r="367" spans="2:51" s="12" customFormat="1">
      <c r="B367" s="160"/>
      <c r="D367" s="161" t="s">
        <v>126</v>
      </c>
      <c r="E367" s="162" t="s">
        <v>1</v>
      </c>
      <c r="F367" s="163" t="s">
        <v>332</v>
      </c>
      <c r="H367" s="164">
        <v>5.6</v>
      </c>
      <c r="I367" s="165"/>
      <c r="L367" s="160"/>
      <c r="M367" s="166"/>
      <c r="N367" s="167"/>
      <c r="O367" s="167"/>
      <c r="P367" s="167"/>
      <c r="Q367" s="167"/>
      <c r="R367" s="167"/>
      <c r="S367" s="167"/>
      <c r="T367" s="168"/>
      <c r="AT367" s="162" t="s">
        <v>126</v>
      </c>
      <c r="AU367" s="162" t="s">
        <v>124</v>
      </c>
      <c r="AV367" s="12" t="s">
        <v>124</v>
      </c>
      <c r="AW367" s="12" t="s">
        <v>28</v>
      </c>
      <c r="AX367" s="12" t="s">
        <v>72</v>
      </c>
      <c r="AY367" s="162" t="s">
        <v>116</v>
      </c>
    </row>
    <row r="368" spans="2:51" s="12" customFormat="1">
      <c r="B368" s="160"/>
      <c r="D368" s="161" t="s">
        <v>126</v>
      </c>
      <c r="E368" s="162" t="s">
        <v>1</v>
      </c>
      <c r="F368" s="163" t="s">
        <v>333</v>
      </c>
      <c r="H368" s="164">
        <v>5.056</v>
      </c>
      <c r="I368" s="165"/>
      <c r="L368" s="160"/>
      <c r="M368" s="166"/>
      <c r="N368" s="167"/>
      <c r="O368" s="167"/>
      <c r="P368" s="167"/>
      <c r="Q368" s="167"/>
      <c r="R368" s="167"/>
      <c r="S368" s="167"/>
      <c r="T368" s="168"/>
      <c r="AT368" s="162" t="s">
        <v>126</v>
      </c>
      <c r="AU368" s="162" t="s">
        <v>124</v>
      </c>
      <c r="AV368" s="12" t="s">
        <v>124</v>
      </c>
      <c r="AW368" s="12" t="s">
        <v>28</v>
      </c>
      <c r="AX368" s="12" t="s">
        <v>72</v>
      </c>
      <c r="AY368" s="162" t="s">
        <v>116</v>
      </c>
    </row>
    <row r="369" spans="2:65" s="12" customFormat="1">
      <c r="B369" s="160"/>
      <c r="D369" s="161" t="s">
        <v>126</v>
      </c>
      <c r="E369" s="162" t="s">
        <v>1</v>
      </c>
      <c r="F369" s="163" t="s">
        <v>335</v>
      </c>
      <c r="H369" s="164">
        <v>4.6879999999999997</v>
      </c>
      <c r="I369" s="165"/>
      <c r="L369" s="160"/>
      <c r="M369" s="166"/>
      <c r="N369" s="167"/>
      <c r="O369" s="167"/>
      <c r="P369" s="167"/>
      <c r="Q369" s="167"/>
      <c r="R369" s="167"/>
      <c r="S369" s="167"/>
      <c r="T369" s="168"/>
      <c r="AT369" s="162" t="s">
        <v>126</v>
      </c>
      <c r="AU369" s="162" t="s">
        <v>124</v>
      </c>
      <c r="AV369" s="12" t="s">
        <v>124</v>
      </c>
      <c r="AW369" s="12" t="s">
        <v>28</v>
      </c>
      <c r="AX369" s="12" t="s">
        <v>72</v>
      </c>
      <c r="AY369" s="162" t="s">
        <v>116</v>
      </c>
    </row>
    <row r="370" spans="2:65" s="15" customFormat="1">
      <c r="B370" s="193"/>
      <c r="D370" s="161" t="s">
        <v>126</v>
      </c>
      <c r="E370" s="194" t="s">
        <v>1</v>
      </c>
      <c r="F370" s="195" t="s">
        <v>212</v>
      </c>
      <c r="H370" s="196">
        <v>63.276000000000003</v>
      </c>
      <c r="I370" s="197"/>
      <c r="L370" s="193"/>
      <c r="M370" s="198"/>
      <c r="N370" s="199"/>
      <c r="O370" s="199"/>
      <c r="P370" s="199"/>
      <c r="Q370" s="199"/>
      <c r="R370" s="199"/>
      <c r="S370" s="199"/>
      <c r="T370" s="200"/>
      <c r="AT370" s="194" t="s">
        <v>126</v>
      </c>
      <c r="AU370" s="194" t="s">
        <v>124</v>
      </c>
      <c r="AV370" s="15" t="s">
        <v>134</v>
      </c>
      <c r="AW370" s="15" t="s">
        <v>28</v>
      </c>
      <c r="AX370" s="15" t="s">
        <v>72</v>
      </c>
      <c r="AY370" s="194" t="s">
        <v>116</v>
      </c>
    </row>
    <row r="371" spans="2:65" s="13" customFormat="1">
      <c r="B371" s="169"/>
      <c r="D371" s="161" t="s">
        <v>126</v>
      </c>
      <c r="E371" s="170" t="s">
        <v>1</v>
      </c>
      <c r="F371" s="171" t="s">
        <v>128</v>
      </c>
      <c r="H371" s="172">
        <v>186.999</v>
      </c>
      <c r="I371" s="173"/>
      <c r="L371" s="169"/>
      <c r="M371" s="174"/>
      <c r="N371" s="175"/>
      <c r="O371" s="175"/>
      <c r="P371" s="175"/>
      <c r="Q371" s="175"/>
      <c r="R371" s="175"/>
      <c r="S371" s="175"/>
      <c r="T371" s="176"/>
      <c r="AT371" s="170" t="s">
        <v>126</v>
      </c>
      <c r="AU371" s="170" t="s">
        <v>124</v>
      </c>
      <c r="AV371" s="13" t="s">
        <v>123</v>
      </c>
      <c r="AW371" s="13" t="s">
        <v>28</v>
      </c>
      <c r="AX371" s="13" t="s">
        <v>77</v>
      </c>
      <c r="AY371" s="170" t="s">
        <v>116</v>
      </c>
    </row>
    <row r="372" spans="2:65" s="1" customFormat="1" ht="24" customHeight="1">
      <c r="B372" s="146"/>
      <c r="C372" s="147" t="s">
        <v>336</v>
      </c>
      <c r="D372" s="147" t="s">
        <v>118</v>
      </c>
      <c r="E372" s="148" t="s">
        <v>337</v>
      </c>
      <c r="F372" s="149" t="s">
        <v>338</v>
      </c>
      <c r="G372" s="150" t="s">
        <v>161</v>
      </c>
      <c r="H372" s="151">
        <v>237.49100000000001</v>
      </c>
      <c r="I372" s="152"/>
      <c r="J372" s="151">
        <f>ROUND(I372*H372,3)</f>
        <v>0</v>
      </c>
      <c r="K372" s="149" t="s">
        <v>1</v>
      </c>
      <c r="L372" s="32"/>
      <c r="M372" s="153" t="s">
        <v>1</v>
      </c>
      <c r="N372" s="154" t="s">
        <v>38</v>
      </c>
      <c r="O372" s="55"/>
      <c r="P372" s="155">
        <f>O372*H372</f>
        <v>0</v>
      </c>
      <c r="Q372" s="155">
        <v>1.431E-2</v>
      </c>
      <c r="R372" s="155">
        <f>Q372*H372</f>
        <v>3.3984962100000002</v>
      </c>
      <c r="S372" s="155">
        <v>0</v>
      </c>
      <c r="T372" s="156">
        <f>S372*H372</f>
        <v>0</v>
      </c>
      <c r="AR372" s="157" t="s">
        <v>123</v>
      </c>
      <c r="AT372" s="157" t="s">
        <v>118</v>
      </c>
      <c r="AU372" s="157" t="s">
        <v>124</v>
      </c>
      <c r="AY372" s="17" t="s">
        <v>116</v>
      </c>
      <c r="BE372" s="158">
        <f>IF(N372="základná",J372,0)</f>
        <v>0</v>
      </c>
      <c r="BF372" s="158">
        <f>IF(N372="znížená",J372,0)</f>
        <v>0</v>
      </c>
      <c r="BG372" s="158">
        <f>IF(N372="zákl. prenesená",J372,0)</f>
        <v>0</v>
      </c>
      <c r="BH372" s="158">
        <f>IF(N372="zníž. prenesená",J372,0)</f>
        <v>0</v>
      </c>
      <c r="BI372" s="158">
        <f>IF(N372="nulová",J372,0)</f>
        <v>0</v>
      </c>
      <c r="BJ372" s="17" t="s">
        <v>124</v>
      </c>
      <c r="BK372" s="159">
        <f>ROUND(I372*H372,3)</f>
        <v>0</v>
      </c>
      <c r="BL372" s="17" t="s">
        <v>123</v>
      </c>
      <c r="BM372" s="157" t="s">
        <v>339</v>
      </c>
    </row>
    <row r="373" spans="2:65" s="12" customFormat="1">
      <c r="B373" s="160"/>
      <c r="D373" s="161" t="s">
        <v>126</v>
      </c>
      <c r="E373" s="162" t="s">
        <v>1</v>
      </c>
      <c r="F373" s="163" t="s">
        <v>340</v>
      </c>
      <c r="H373" s="164">
        <v>243.38</v>
      </c>
      <c r="I373" s="165"/>
      <c r="L373" s="160"/>
      <c r="M373" s="166"/>
      <c r="N373" s="167"/>
      <c r="O373" s="167"/>
      <c r="P373" s="167"/>
      <c r="Q373" s="167"/>
      <c r="R373" s="167"/>
      <c r="S373" s="167"/>
      <c r="T373" s="168"/>
      <c r="AT373" s="162" t="s">
        <v>126</v>
      </c>
      <c r="AU373" s="162" t="s">
        <v>124</v>
      </c>
      <c r="AV373" s="12" t="s">
        <v>124</v>
      </c>
      <c r="AW373" s="12" t="s">
        <v>28</v>
      </c>
      <c r="AX373" s="12" t="s">
        <v>72</v>
      </c>
      <c r="AY373" s="162" t="s">
        <v>116</v>
      </c>
    </row>
    <row r="374" spans="2:65" s="12" customFormat="1">
      <c r="B374" s="160"/>
      <c r="D374" s="161" t="s">
        <v>126</v>
      </c>
      <c r="E374" s="162" t="s">
        <v>1</v>
      </c>
      <c r="F374" s="163" t="s">
        <v>314</v>
      </c>
      <c r="H374" s="164">
        <v>-0.67200000000000004</v>
      </c>
      <c r="I374" s="165"/>
      <c r="L374" s="160"/>
      <c r="M374" s="166"/>
      <c r="N374" s="167"/>
      <c r="O374" s="167"/>
      <c r="P374" s="167"/>
      <c r="Q374" s="167"/>
      <c r="R374" s="167"/>
      <c r="S374" s="167"/>
      <c r="T374" s="168"/>
      <c r="AT374" s="162" t="s">
        <v>126</v>
      </c>
      <c r="AU374" s="162" t="s">
        <v>124</v>
      </c>
      <c r="AV374" s="12" t="s">
        <v>124</v>
      </c>
      <c r="AW374" s="12" t="s">
        <v>28</v>
      </c>
      <c r="AX374" s="12" t="s">
        <v>72</v>
      </c>
      <c r="AY374" s="162" t="s">
        <v>116</v>
      </c>
    </row>
    <row r="375" spans="2:65" s="12" customFormat="1">
      <c r="B375" s="160"/>
      <c r="D375" s="161" t="s">
        <v>126</v>
      </c>
      <c r="E375" s="162" t="s">
        <v>1</v>
      </c>
      <c r="F375" s="163" t="s">
        <v>315</v>
      </c>
      <c r="H375" s="164">
        <v>-2.3519999999999999</v>
      </c>
      <c r="I375" s="165"/>
      <c r="L375" s="160"/>
      <c r="M375" s="166"/>
      <c r="N375" s="167"/>
      <c r="O375" s="167"/>
      <c r="P375" s="167"/>
      <c r="Q375" s="167"/>
      <c r="R375" s="167"/>
      <c r="S375" s="167"/>
      <c r="T375" s="168"/>
      <c r="AT375" s="162" t="s">
        <v>126</v>
      </c>
      <c r="AU375" s="162" t="s">
        <v>124</v>
      </c>
      <c r="AV375" s="12" t="s">
        <v>124</v>
      </c>
      <c r="AW375" s="12" t="s">
        <v>28</v>
      </c>
      <c r="AX375" s="12" t="s">
        <v>72</v>
      </c>
      <c r="AY375" s="162" t="s">
        <v>116</v>
      </c>
    </row>
    <row r="376" spans="2:65" s="12" customFormat="1">
      <c r="B376" s="160"/>
      <c r="D376" s="161" t="s">
        <v>126</v>
      </c>
      <c r="E376" s="162" t="s">
        <v>1</v>
      </c>
      <c r="F376" s="163" t="s">
        <v>316</v>
      </c>
      <c r="H376" s="164">
        <v>-2.8650000000000002</v>
      </c>
      <c r="I376" s="165"/>
      <c r="L376" s="160"/>
      <c r="M376" s="166"/>
      <c r="N376" s="167"/>
      <c r="O376" s="167"/>
      <c r="P376" s="167"/>
      <c r="Q376" s="167"/>
      <c r="R376" s="167"/>
      <c r="S376" s="167"/>
      <c r="T376" s="168"/>
      <c r="AT376" s="162" t="s">
        <v>126</v>
      </c>
      <c r="AU376" s="162" t="s">
        <v>124</v>
      </c>
      <c r="AV376" s="12" t="s">
        <v>124</v>
      </c>
      <c r="AW376" s="12" t="s">
        <v>28</v>
      </c>
      <c r="AX376" s="12" t="s">
        <v>72</v>
      </c>
      <c r="AY376" s="162" t="s">
        <v>116</v>
      </c>
    </row>
    <row r="377" spans="2:65" s="13" customFormat="1">
      <c r="B377" s="169"/>
      <c r="D377" s="161" t="s">
        <v>126</v>
      </c>
      <c r="E377" s="170" t="s">
        <v>1</v>
      </c>
      <c r="F377" s="171" t="s">
        <v>128</v>
      </c>
      <c r="H377" s="172">
        <v>237.49100000000001</v>
      </c>
      <c r="I377" s="173"/>
      <c r="L377" s="169"/>
      <c r="M377" s="174"/>
      <c r="N377" s="175"/>
      <c r="O377" s="175"/>
      <c r="P377" s="175"/>
      <c r="Q377" s="175"/>
      <c r="R377" s="175"/>
      <c r="S377" s="175"/>
      <c r="T377" s="176"/>
      <c r="AT377" s="170" t="s">
        <v>126</v>
      </c>
      <c r="AU377" s="170" t="s">
        <v>124</v>
      </c>
      <c r="AV377" s="13" t="s">
        <v>123</v>
      </c>
      <c r="AW377" s="13" t="s">
        <v>28</v>
      </c>
      <c r="AX377" s="13" t="s">
        <v>77</v>
      </c>
      <c r="AY377" s="170" t="s">
        <v>116</v>
      </c>
    </row>
    <row r="378" spans="2:65" s="1" customFormat="1" ht="16.5" customHeight="1">
      <c r="B378" s="146"/>
      <c r="C378" s="147" t="s">
        <v>341</v>
      </c>
      <c r="D378" s="147" t="s">
        <v>118</v>
      </c>
      <c r="E378" s="148" t="s">
        <v>342</v>
      </c>
      <c r="F378" s="149" t="s">
        <v>343</v>
      </c>
      <c r="G378" s="150" t="s">
        <v>344</v>
      </c>
      <c r="H378" s="151">
        <v>4</v>
      </c>
      <c r="I378" s="152"/>
      <c r="J378" s="151">
        <f>ROUND(I378*H378,3)</f>
        <v>0</v>
      </c>
      <c r="K378" s="149" t="s">
        <v>1</v>
      </c>
      <c r="L378" s="32"/>
      <c r="M378" s="153" t="s">
        <v>1</v>
      </c>
      <c r="N378" s="154" t="s">
        <v>38</v>
      </c>
      <c r="O378" s="55"/>
      <c r="P378" s="155">
        <f>O378*H378</f>
        <v>0</v>
      </c>
      <c r="Q378" s="155">
        <v>0</v>
      </c>
      <c r="R378" s="155">
        <f>Q378*H378</f>
        <v>0</v>
      </c>
      <c r="S378" s="155">
        <v>0</v>
      </c>
      <c r="T378" s="156">
        <f>S378*H378</f>
        <v>0</v>
      </c>
      <c r="AR378" s="157" t="s">
        <v>123</v>
      </c>
      <c r="AT378" s="157" t="s">
        <v>118</v>
      </c>
      <c r="AU378" s="157" t="s">
        <v>124</v>
      </c>
      <c r="AY378" s="17" t="s">
        <v>116</v>
      </c>
      <c r="BE378" s="158">
        <f>IF(N378="základná",J378,0)</f>
        <v>0</v>
      </c>
      <c r="BF378" s="158">
        <f>IF(N378="znížená",J378,0)</f>
        <v>0</v>
      </c>
      <c r="BG378" s="158">
        <f>IF(N378="zákl. prenesená",J378,0)</f>
        <v>0</v>
      </c>
      <c r="BH378" s="158">
        <f>IF(N378="zníž. prenesená",J378,0)</f>
        <v>0</v>
      </c>
      <c r="BI378" s="158">
        <f>IF(N378="nulová",J378,0)</f>
        <v>0</v>
      </c>
      <c r="BJ378" s="17" t="s">
        <v>124</v>
      </c>
      <c r="BK378" s="159">
        <f>ROUND(I378*H378,3)</f>
        <v>0</v>
      </c>
      <c r="BL378" s="17" t="s">
        <v>123</v>
      </c>
      <c r="BM378" s="157" t="s">
        <v>345</v>
      </c>
    </row>
    <row r="379" spans="2:65" s="11" customFormat="1" ht="22.9" customHeight="1">
      <c r="B379" s="133"/>
      <c r="D379" s="134" t="s">
        <v>71</v>
      </c>
      <c r="E379" s="144" t="s">
        <v>158</v>
      </c>
      <c r="F379" s="144" t="s">
        <v>346</v>
      </c>
      <c r="I379" s="136"/>
      <c r="J379" s="145">
        <f>BK379</f>
        <v>0</v>
      </c>
      <c r="L379" s="133"/>
      <c r="M379" s="138"/>
      <c r="N379" s="139"/>
      <c r="O379" s="139"/>
      <c r="P379" s="140">
        <f>SUM(P380:P381)</f>
        <v>0</v>
      </c>
      <c r="Q379" s="139"/>
      <c r="R379" s="140">
        <f>SUM(R380:R381)</f>
        <v>4.9200000000000008E-3</v>
      </c>
      <c r="S379" s="139"/>
      <c r="T379" s="141">
        <f>SUM(T380:T381)</f>
        <v>0</v>
      </c>
      <c r="AR379" s="134" t="s">
        <v>77</v>
      </c>
      <c r="AT379" s="142" t="s">
        <v>71</v>
      </c>
      <c r="AU379" s="142" t="s">
        <v>77</v>
      </c>
      <c r="AY379" s="134" t="s">
        <v>116</v>
      </c>
      <c r="BK379" s="143">
        <f>SUM(BK380:BK381)</f>
        <v>0</v>
      </c>
    </row>
    <row r="380" spans="2:65" s="1" customFormat="1" ht="16.5" customHeight="1">
      <c r="B380" s="146"/>
      <c r="C380" s="147" t="s">
        <v>347</v>
      </c>
      <c r="D380" s="147" t="s">
        <v>118</v>
      </c>
      <c r="E380" s="148" t="s">
        <v>348</v>
      </c>
      <c r="F380" s="149" t="s">
        <v>349</v>
      </c>
      <c r="G380" s="150" t="s">
        <v>350</v>
      </c>
      <c r="H380" s="151">
        <v>6</v>
      </c>
      <c r="I380" s="152"/>
      <c r="J380" s="151">
        <f>ROUND(I380*H380,3)</f>
        <v>0</v>
      </c>
      <c r="K380" s="149" t="s">
        <v>131</v>
      </c>
      <c r="L380" s="32"/>
      <c r="M380" s="153" t="s">
        <v>1</v>
      </c>
      <c r="N380" s="154" t="s">
        <v>38</v>
      </c>
      <c r="O380" s="55"/>
      <c r="P380" s="155">
        <f>O380*H380</f>
        <v>0</v>
      </c>
      <c r="Q380" s="155">
        <v>2.0000000000000002E-5</v>
      </c>
      <c r="R380" s="155">
        <f>Q380*H380</f>
        <v>1.2000000000000002E-4</v>
      </c>
      <c r="S380" s="155">
        <v>0</v>
      </c>
      <c r="T380" s="156">
        <f>S380*H380</f>
        <v>0</v>
      </c>
      <c r="AR380" s="157" t="s">
        <v>123</v>
      </c>
      <c r="AT380" s="157" t="s">
        <v>118</v>
      </c>
      <c r="AU380" s="157" t="s">
        <v>124</v>
      </c>
      <c r="AY380" s="17" t="s">
        <v>116</v>
      </c>
      <c r="BE380" s="158">
        <f>IF(N380="základná",J380,0)</f>
        <v>0</v>
      </c>
      <c r="BF380" s="158">
        <f>IF(N380="znížená",J380,0)</f>
        <v>0</v>
      </c>
      <c r="BG380" s="158">
        <f>IF(N380="zákl. prenesená",J380,0)</f>
        <v>0</v>
      </c>
      <c r="BH380" s="158">
        <f>IF(N380="zníž. prenesená",J380,0)</f>
        <v>0</v>
      </c>
      <c r="BI380" s="158">
        <f>IF(N380="nulová",J380,0)</f>
        <v>0</v>
      </c>
      <c r="BJ380" s="17" t="s">
        <v>124</v>
      </c>
      <c r="BK380" s="159">
        <f>ROUND(I380*H380,3)</f>
        <v>0</v>
      </c>
      <c r="BL380" s="17" t="s">
        <v>123</v>
      </c>
      <c r="BM380" s="157" t="s">
        <v>351</v>
      </c>
    </row>
    <row r="381" spans="2:65" s="1" customFormat="1" ht="48" customHeight="1">
      <c r="B381" s="146"/>
      <c r="C381" s="184" t="s">
        <v>352</v>
      </c>
      <c r="D381" s="184" t="s">
        <v>166</v>
      </c>
      <c r="E381" s="185" t="s">
        <v>353</v>
      </c>
      <c r="F381" s="186" t="s">
        <v>354</v>
      </c>
      <c r="G381" s="187" t="s">
        <v>350</v>
      </c>
      <c r="H381" s="188">
        <v>6</v>
      </c>
      <c r="I381" s="189"/>
      <c r="J381" s="188">
        <f>ROUND(I381*H381,3)</f>
        <v>0</v>
      </c>
      <c r="K381" s="186" t="s">
        <v>131</v>
      </c>
      <c r="L381" s="190"/>
      <c r="M381" s="191" t="s">
        <v>1</v>
      </c>
      <c r="N381" s="192" t="s">
        <v>38</v>
      </c>
      <c r="O381" s="55"/>
      <c r="P381" s="155">
        <f>O381*H381</f>
        <v>0</v>
      </c>
      <c r="Q381" s="155">
        <v>8.0000000000000004E-4</v>
      </c>
      <c r="R381" s="155">
        <f>Q381*H381</f>
        <v>4.8000000000000004E-3</v>
      </c>
      <c r="S381" s="155">
        <v>0</v>
      </c>
      <c r="T381" s="156">
        <f>S381*H381</f>
        <v>0</v>
      </c>
      <c r="AR381" s="157" t="s">
        <v>158</v>
      </c>
      <c r="AT381" s="157" t="s">
        <v>166</v>
      </c>
      <c r="AU381" s="157" t="s">
        <v>124</v>
      </c>
      <c r="AY381" s="17" t="s">
        <v>116</v>
      </c>
      <c r="BE381" s="158">
        <f>IF(N381="základná",J381,0)</f>
        <v>0</v>
      </c>
      <c r="BF381" s="158">
        <f>IF(N381="znížená",J381,0)</f>
        <v>0</v>
      </c>
      <c r="BG381" s="158">
        <f>IF(N381="zákl. prenesená",J381,0)</f>
        <v>0</v>
      </c>
      <c r="BH381" s="158">
        <f>IF(N381="zníž. prenesená",J381,0)</f>
        <v>0</v>
      </c>
      <c r="BI381" s="158">
        <f>IF(N381="nulová",J381,0)</f>
        <v>0</v>
      </c>
      <c r="BJ381" s="17" t="s">
        <v>124</v>
      </c>
      <c r="BK381" s="159">
        <f>ROUND(I381*H381,3)</f>
        <v>0</v>
      </c>
      <c r="BL381" s="17" t="s">
        <v>123</v>
      </c>
      <c r="BM381" s="157" t="s">
        <v>355</v>
      </c>
    </row>
    <row r="382" spans="2:65" s="11" customFormat="1" ht="22.9" customHeight="1">
      <c r="B382" s="133"/>
      <c r="D382" s="134" t="s">
        <v>71</v>
      </c>
      <c r="E382" s="144" t="s">
        <v>165</v>
      </c>
      <c r="F382" s="144" t="s">
        <v>356</v>
      </c>
      <c r="I382" s="136"/>
      <c r="J382" s="145">
        <f>BK382</f>
        <v>0</v>
      </c>
      <c r="L382" s="133"/>
      <c r="M382" s="138"/>
      <c r="N382" s="139"/>
      <c r="O382" s="139"/>
      <c r="P382" s="140">
        <f>SUM(P383:P515)</f>
        <v>0</v>
      </c>
      <c r="Q382" s="139"/>
      <c r="R382" s="140">
        <f>SUM(R383:R515)</f>
        <v>49.975532243339991</v>
      </c>
      <c r="S382" s="139"/>
      <c r="T382" s="141">
        <f>SUM(T383:T515)</f>
        <v>29.2072</v>
      </c>
      <c r="AR382" s="134" t="s">
        <v>77</v>
      </c>
      <c r="AT382" s="142" t="s">
        <v>71</v>
      </c>
      <c r="AU382" s="142" t="s">
        <v>77</v>
      </c>
      <c r="AY382" s="134" t="s">
        <v>116</v>
      </c>
      <c r="BK382" s="143">
        <f>SUM(BK383:BK515)</f>
        <v>0</v>
      </c>
    </row>
    <row r="383" spans="2:65" s="1" customFormat="1" ht="36" customHeight="1">
      <c r="B383" s="146"/>
      <c r="C383" s="147" t="s">
        <v>357</v>
      </c>
      <c r="D383" s="147" t="s">
        <v>118</v>
      </c>
      <c r="E383" s="148" t="s">
        <v>358</v>
      </c>
      <c r="F383" s="149" t="s">
        <v>359</v>
      </c>
      <c r="G383" s="150" t="s">
        <v>154</v>
      </c>
      <c r="H383" s="151">
        <v>118.464</v>
      </c>
      <c r="I383" s="152"/>
      <c r="J383" s="151">
        <f>ROUND(I383*H383,3)</f>
        <v>0</v>
      </c>
      <c r="K383" s="149" t="s">
        <v>122</v>
      </c>
      <c r="L383" s="32"/>
      <c r="M383" s="153" t="s">
        <v>1</v>
      </c>
      <c r="N383" s="154" t="s">
        <v>38</v>
      </c>
      <c r="O383" s="55"/>
      <c r="P383" s="155">
        <f>O383*H383</f>
        <v>0</v>
      </c>
      <c r="Q383" s="155">
        <v>9.8529599999999995E-2</v>
      </c>
      <c r="R383" s="155">
        <f>Q383*H383</f>
        <v>11.6722105344</v>
      </c>
      <c r="S383" s="155">
        <v>0</v>
      </c>
      <c r="T383" s="156">
        <f>S383*H383</f>
        <v>0</v>
      </c>
      <c r="AR383" s="157" t="s">
        <v>123</v>
      </c>
      <c r="AT383" s="157" t="s">
        <v>118</v>
      </c>
      <c r="AU383" s="157" t="s">
        <v>124</v>
      </c>
      <c r="AY383" s="17" t="s">
        <v>116</v>
      </c>
      <c r="BE383" s="158">
        <f>IF(N383="základná",J383,0)</f>
        <v>0</v>
      </c>
      <c r="BF383" s="158">
        <f>IF(N383="znížená",J383,0)</f>
        <v>0</v>
      </c>
      <c r="BG383" s="158">
        <f>IF(N383="zákl. prenesená",J383,0)</f>
        <v>0</v>
      </c>
      <c r="BH383" s="158">
        <f>IF(N383="zníž. prenesená",J383,0)</f>
        <v>0</v>
      </c>
      <c r="BI383" s="158">
        <f>IF(N383="nulová",J383,0)</f>
        <v>0</v>
      </c>
      <c r="BJ383" s="17" t="s">
        <v>124</v>
      </c>
      <c r="BK383" s="159">
        <f>ROUND(I383*H383,3)</f>
        <v>0</v>
      </c>
      <c r="BL383" s="17" t="s">
        <v>123</v>
      </c>
      <c r="BM383" s="157" t="s">
        <v>360</v>
      </c>
    </row>
    <row r="384" spans="2:65" s="12" customFormat="1" ht="22.5">
      <c r="B384" s="160"/>
      <c r="D384" s="161" t="s">
        <v>126</v>
      </c>
      <c r="E384" s="162" t="s">
        <v>1</v>
      </c>
      <c r="F384" s="163" t="s">
        <v>361</v>
      </c>
      <c r="H384" s="164">
        <v>118.464</v>
      </c>
      <c r="I384" s="165"/>
      <c r="L384" s="160"/>
      <c r="M384" s="166"/>
      <c r="N384" s="167"/>
      <c r="O384" s="167"/>
      <c r="P384" s="167"/>
      <c r="Q384" s="167"/>
      <c r="R384" s="167"/>
      <c r="S384" s="167"/>
      <c r="T384" s="168"/>
      <c r="AT384" s="162" t="s">
        <v>126</v>
      </c>
      <c r="AU384" s="162" t="s">
        <v>124</v>
      </c>
      <c r="AV384" s="12" t="s">
        <v>124</v>
      </c>
      <c r="AW384" s="12" t="s">
        <v>28</v>
      </c>
      <c r="AX384" s="12" t="s">
        <v>72</v>
      </c>
      <c r="AY384" s="162" t="s">
        <v>116</v>
      </c>
    </row>
    <row r="385" spans="2:65" s="13" customFormat="1">
      <c r="B385" s="169"/>
      <c r="D385" s="161" t="s">
        <v>126</v>
      </c>
      <c r="E385" s="170" t="s">
        <v>1</v>
      </c>
      <c r="F385" s="171" t="s">
        <v>128</v>
      </c>
      <c r="H385" s="172">
        <v>118.464</v>
      </c>
      <c r="I385" s="173"/>
      <c r="L385" s="169"/>
      <c r="M385" s="174"/>
      <c r="N385" s="175"/>
      <c r="O385" s="175"/>
      <c r="P385" s="175"/>
      <c r="Q385" s="175"/>
      <c r="R385" s="175"/>
      <c r="S385" s="175"/>
      <c r="T385" s="176"/>
      <c r="AT385" s="170" t="s">
        <v>126</v>
      </c>
      <c r="AU385" s="170" t="s">
        <v>124</v>
      </c>
      <c r="AV385" s="13" t="s">
        <v>123</v>
      </c>
      <c r="AW385" s="13" t="s">
        <v>28</v>
      </c>
      <c r="AX385" s="13" t="s">
        <v>77</v>
      </c>
      <c r="AY385" s="170" t="s">
        <v>116</v>
      </c>
    </row>
    <row r="386" spans="2:65" s="1" customFormat="1" ht="24" customHeight="1">
      <c r="B386" s="146"/>
      <c r="C386" s="184" t="s">
        <v>362</v>
      </c>
      <c r="D386" s="184" t="s">
        <v>166</v>
      </c>
      <c r="E386" s="185" t="s">
        <v>363</v>
      </c>
      <c r="F386" s="186" t="s">
        <v>364</v>
      </c>
      <c r="G386" s="187" t="s">
        <v>350</v>
      </c>
      <c r="H386" s="188">
        <v>119.649</v>
      </c>
      <c r="I386" s="189"/>
      <c r="J386" s="188">
        <f>ROUND(I386*H386,3)</f>
        <v>0</v>
      </c>
      <c r="K386" s="186" t="s">
        <v>365</v>
      </c>
      <c r="L386" s="190"/>
      <c r="M386" s="191" t="s">
        <v>1</v>
      </c>
      <c r="N386" s="192" t="s">
        <v>38</v>
      </c>
      <c r="O386" s="55"/>
      <c r="P386" s="155">
        <f>O386*H386</f>
        <v>0</v>
      </c>
      <c r="Q386" s="155">
        <v>2.3E-2</v>
      </c>
      <c r="R386" s="155">
        <f>Q386*H386</f>
        <v>2.7519269999999998</v>
      </c>
      <c r="S386" s="155">
        <v>0</v>
      </c>
      <c r="T386" s="156">
        <f>S386*H386</f>
        <v>0</v>
      </c>
      <c r="AR386" s="157" t="s">
        <v>158</v>
      </c>
      <c r="AT386" s="157" t="s">
        <v>166</v>
      </c>
      <c r="AU386" s="157" t="s">
        <v>124</v>
      </c>
      <c r="AY386" s="17" t="s">
        <v>116</v>
      </c>
      <c r="BE386" s="158">
        <f>IF(N386="základná",J386,0)</f>
        <v>0</v>
      </c>
      <c r="BF386" s="158">
        <f>IF(N386="znížená",J386,0)</f>
        <v>0</v>
      </c>
      <c r="BG386" s="158">
        <f>IF(N386="zákl. prenesená",J386,0)</f>
        <v>0</v>
      </c>
      <c r="BH386" s="158">
        <f>IF(N386="zníž. prenesená",J386,0)</f>
        <v>0</v>
      </c>
      <c r="BI386" s="158">
        <f>IF(N386="nulová",J386,0)</f>
        <v>0</v>
      </c>
      <c r="BJ386" s="17" t="s">
        <v>124</v>
      </c>
      <c r="BK386" s="159">
        <f>ROUND(I386*H386,3)</f>
        <v>0</v>
      </c>
      <c r="BL386" s="17" t="s">
        <v>123</v>
      </c>
      <c r="BM386" s="157" t="s">
        <v>366</v>
      </c>
    </row>
    <row r="387" spans="2:65" s="12" customFormat="1">
      <c r="B387" s="160"/>
      <c r="D387" s="161" t="s">
        <v>126</v>
      </c>
      <c r="F387" s="163" t="s">
        <v>367</v>
      </c>
      <c r="H387" s="164">
        <v>119.649</v>
      </c>
      <c r="I387" s="165"/>
      <c r="L387" s="160"/>
      <c r="M387" s="166"/>
      <c r="N387" s="167"/>
      <c r="O387" s="167"/>
      <c r="P387" s="167"/>
      <c r="Q387" s="167"/>
      <c r="R387" s="167"/>
      <c r="S387" s="167"/>
      <c r="T387" s="168"/>
      <c r="AT387" s="162" t="s">
        <v>126</v>
      </c>
      <c r="AU387" s="162" t="s">
        <v>124</v>
      </c>
      <c r="AV387" s="12" t="s">
        <v>124</v>
      </c>
      <c r="AW387" s="12" t="s">
        <v>3</v>
      </c>
      <c r="AX387" s="12" t="s">
        <v>77</v>
      </c>
      <c r="AY387" s="162" t="s">
        <v>116</v>
      </c>
    </row>
    <row r="388" spans="2:65" s="1" customFormat="1" ht="24" customHeight="1">
      <c r="B388" s="146"/>
      <c r="C388" s="147" t="s">
        <v>368</v>
      </c>
      <c r="D388" s="147" t="s">
        <v>118</v>
      </c>
      <c r="E388" s="148" t="s">
        <v>369</v>
      </c>
      <c r="F388" s="149" t="s">
        <v>370</v>
      </c>
      <c r="G388" s="150" t="s">
        <v>161</v>
      </c>
      <c r="H388" s="151">
        <v>688.54200000000003</v>
      </c>
      <c r="I388" s="152"/>
      <c r="J388" s="151">
        <f>ROUND(I388*H388,3)</f>
        <v>0</v>
      </c>
      <c r="K388" s="149" t="s">
        <v>122</v>
      </c>
      <c r="L388" s="32"/>
      <c r="M388" s="153" t="s">
        <v>1</v>
      </c>
      <c r="N388" s="154" t="s">
        <v>38</v>
      </c>
      <c r="O388" s="55"/>
      <c r="P388" s="155">
        <f>O388*H388</f>
        <v>0</v>
      </c>
      <c r="Q388" s="155">
        <v>2.5710569999999999E-2</v>
      </c>
      <c r="R388" s="155">
        <f>Q388*H388</f>
        <v>17.702807288940001</v>
      </c>
      <c r="S388" s="155">
        <v>0</v>
      </c>
      <c r="T388" s="156">
        <f>S388*H388</f>
        <v>0</v>
      </c>
      <c r="AR388" s="157" t="s">
        <v>123</v>
      </c>
      <c r="AT388" s="157" t="s">
        <v>118</v>
      </c>
      <c r="AU388" s="157" t="s">
        <v>124</v>
      </c>
      <c r="AY388" s="17" t="s">
        <v>116</v>
      </c>
      <c r="BE388" s="158">
        <f>IF(N388="základná",J388,0)</f>
        <v>0</v>
      </c>
      <c r="BF388" s="158">
        <f>IF(N388="znížená",J388,0)</f>
        <v>0</v>
      </c>
      <c r="BG388" s="158">
        <f>IF(N388="zákl. prenesená",J388,0)</f>
        <v>0</v>
      </c>
      <c r="BH388" s="158">
        <f>IF(N388="zníž. prenesená",J388,0)</f>
        <v>0</v>
      </c>
      <c r="BI388" s="158">
        <f>IF(N388="nulová",J388,0)</f>
        <v>0</v>
      </c>
      <c r="BJ388" s="17" t="s">
        <v>124</v>
      </c>
      <c r="BK388" s="159">
        <f>ROUND(I388*H388,3)</f>
        <v>0</v>
      </c>
      <c r="BL388" s="17" t="s">
        <v>123</v>
      </c>
      <c r="BM388" s="157" t="s">
        <v>371</v>
      </c>
    </row>
    <row r="389" spans="2:65" s="14" customFormat="1">
      <c r="B389" s="177"/>
      <c r="D389" s="161" t="s">
        <v>126</v>
      </c>
      <c r="E389" s="178" t="s">
        <v>1</v>
      </c>
      <c r="F389" s="179" t="s">
        <v>192</v>
      </c>
      <c r="H389" s="178" t="s">
        <v>1</v>
      </c>
      <c r="I389" s="180"/>
      <c r="L389" s="177"/>
      <c r="M389" s="181"/>
      <c r="N389" s="182"/>
      <c r="O389" s="182"/>
      <c r="P389" s="182"/>
      <c r="Q389" s="182"/>
      <c r="R389" s="182"/>
      <c r="S389" s="182"/>
      <c r="T389" s="183"/>
      <c r="AT389" s="178" t="s">
        <v>126</v>
      </c>
      <c r="AU389" s="178" t="s">
        <v>124</v>
      </c>
      <c r="AV389" s="14" t="s">
        <v>77</v>
      </c>
      <c r="AW389" s="14" t="s">
        <v>28</v>
      </c>
      <c r="AX389" s="14" t="s">
        <v>72</v>
      </c>
      <c r="AY389" s="178" t="s">
        <v>116</v>
      </c>
    </row>
    <row r="390" spans="2:65" s="12" customFormat="1">
      <c r="B390" s="160"/>
      <c r="D390" s="161" t="s">
        <v>126</v>
      </c>
      <c r="E390" s="162" t="s">
        <v>1</v>
      </c>
      <c r="F390" s="163" t="s">
        <v>372</v>
      </c>
      <c r="H390" s="164">
        <v>42.097999999999999</v>
      </c>
      <c r="I390" s="165"/>
      <c r="L390" s="160"/>
      <c r="M390" s="166"/>
      <c r="N390" s="167"/>
      <c r="O390" s="167"/>
      <c r="P390" s="167"/>
      <c r="Q390" s="167"/>
      <c r="R390" s="167"/>
      <c r="S390" s="167"/>
      <c r="T390" s="168"/>
      <c r="AT390" s="162" t="s">
        <v>126</v>
      </c>
      <c r="AU390" s="162" t="s">
        <v>124</v>
      </c>
      <c r="AV390" s="12" t="s">
        <v>124</v>
      </c>
      <c r="AW390" s="12" t="s">
        <v>28</v>
      </c>
      <c r="AX390" s="12" t="s">
        <v>72</v>
      </c>
      <c r="AY390" s="162" t="s">
        <v>116</v>
      </c>
    </row>
    <row r="391" spans="2:65" s="12" customFormat="1">
      <c r="B391" s="160"/>
      <c r="D391" s="161" t="s">
        <v>126</v>
      </c>
      <c r="E391" s="162" t="s">
        <v>1</v>
      </c>
      <c r="F391" s="163" t="s">
        <v>373</v>
      </c>
      <c r="H391" s="164">
        <v>31.498999999999999</v>
      </c>
      <c r="I391" s="165"/>
      <c r="L391" s="160"/>
      <c r="M391" s="166"/>
      <c r="N391" s="167"/>
      <c r="O391" s="167"/>
      <c r="P391" s="167"/>
      <c r="Q391" s="167"/>
      <c r="R391" s="167"/>
      <c r="S391" s="167"/>
      <c r="T391" s="168"/>
      <c r="AT391" s="162" t="s">
        <v>126</v>
      </c>
      <c r="AU391" s="162" t="s">
        <v>124</v>
      </c>
      <c r="AV391" s="12" t="s">
        <v>124</v>
      </c>
      <c r="AW391" s="12" t="s">
        <v>28</v>
      </c>
      <c r="AX391" s="12" t="s">
        <v>72</v>
      </c>
      <c r="AY391" s="162" t="s">
        <v>116</v>
      </c>
    </row>
    <row r="392" spans="2:65" s="12" customFormat="1">
      <c r="B392" s="160"/>
      <c r="D392" s="161" t="s">
        <v>126</v>
      </c>
      <c r="E392" s="162" t="s">
        <v>1</v>
      </c>
      <c r="F392" s="163" t="s">
        <v>374</v>
      </c>
      <c r="H392" s="164">
        <v>14.9</v>
      </c>
      <c r="I392" s="165"/>
      <c r="L392" s="160"/>
      <c r="M392" s="166"/>
      <c r="N392" s="167"/>
      <c r="O392" s="167"/>
      <c r="P392" s="167"/>
      <c r="Q392" s="167"/>
      <c r="R392" s="167"/>
      <c r="S392" s="167"/>
      <c r="T392" s="168"/>
      <c r="AT392" s="162" t="s">
        <v>126</v>
      </c>
      <c r="AU392" s="162" t="s">
        <v>124</v>
      </c>
      <c r="AV392" s="12" t="s">
        <v>124</v>
      </c>
      <c r="AW392" s="12" t="s">
        <v>28</v>
      </c>
      <c r="AX392" s="12" t="s">
        <v>72</v>
      </c>
      <c r="AY392" s="162" t="s">
        <v>116</v>
      </c>
    </row>
    <row r="393" spans="2:65" s="12" customFormat="1">
      <c r="B393" s="160"/>
      <c r="D393" s="161" t="s">
        <v>126</v>
      </c>
      <c r="E393" s="162" t="s">
        <v>1</v>
      </c>
      <c r="F393" s="163" t="s">
        <v>375</v>
      </c>
      <c r="H393" s="164">
        <v>1.752</v>
      </c>
      <c r="I393" s="165"/>
      <c r="L393" s="160"/>
      <c r="M393" s="166"/>
      <c r="N393" s="167"/>
      <c r="O393" s="167"/>
      <c r="P393" s="167"/>
      <c r="Q393" s="167"/>
      <c r="R393" s="167"/>
      <c r="S393" s="167"/>
      <c r="T393" s="168"/>
      <c r="AT393" s="162" t="s">
        <v>126</v>
      </c>
      <c r="AU393" s="162" t="s">
        <v>124</v>
      </c>
      <c r="AV393" s="12" t="s">
        <v>124</v>
      </c>
      <c r="AW393" s="12" t="s">
        <v>28</v>
      </c>
      <c r="AX393" s="12" t="s">
        <v>72</v>
      </c>
      <c r="AY393" s="162" t="s">
        <v>116</v>
      </c>
    </row>
    <row r="394" spans="2:65" s="12" customFormat="1">
      <c r="B394" s="160"/>
      <c r="D394" s="161" t="s">
        <v>126</v>
      </c>
      <c r="E394" s="162" t="s">
        <v>1</v>
      </c>
      <c r="F394" s="163" t="s">
        <v>376</v>
      </c>
      <c r="H394" s="164">
        <v>5.5659999999999998</v>
      </c>
      <c r="I394" s="165"/>
      <c r="L394" s="160"/>
      <c r="M394" s="166"/>
      <c r="N394" s="167"/>
      <c r="O394" s="167"/>
      <c r="P394" s="167"/>
      <c r="Q394" s="167"/>
      <c r="R394" s="167"/>
      <c r="S394" s="167"/>
      <c r="T394" s="168"/>
      <c r="AT394" s="162" t="s">
        <v>126</v>
      </c>
      <c r="AU394" s="162" t="s">
        <v>124</v>
      </c>
      <c r="AV394" s="12" t="s">
        <v>124</v>
      </c>
      <c r="AW394" s="12" t="s">
        <v>28</v>
      </c>
      <c r="AX394" s="12" t="s">
        <v>72</v>
      </c>
      <c r="AY394" s="162" t="s">
        <v>116</v>
      </c>
    </row>
    <row r="395" spans="2:65" s="15" customFormat="1">
      <c r="B395" s="193"/>
      <c r="D395" s="161" t="s">
        <v>126</v>
      </c>
      <c r="E395" s="194" t="s">
        <v>1</v>
      </c>
      <c r="F395" s="195" t="s">
        <v>198</v>
      </c>
      <c r="H395" s="196">
        <v>95.814999999999998</v>
      </c>
      <c r="I395" s="197"/>
      <c r="L395" s="193"/>
      <c r="M395" s="198"/>
      <c r="N395" s="199"/>
      <c r="O395" s="199"/>
      <c r="P395" s="199"/>
      <c r="Q395" s="199"/>
      <c r="R395" s="199"/>
      <c r="S395" s="199"/>
      <c r="T395" s="200"/>
      <c r="AT395" s="194" t="s">
        <v>126</v>
      </c>
      <c r="AU395" s="194" t="s">
        <v>124</v>
      </c>
      <c r="AV395" s="15" t="s">
        <v>134</v>
      </c>
      <c r="AW395" s="15" t="s">
        <v>28</v>
      </c>
      <c r="AX395" s="15" t="s">
        <v>72</v>
      </c>
      <c r="AY395" s="194" t="s">
        <v>116</v>
      </c>
    </row>
    <row r="396" spans="2:65" s="14" customFormat="1">
      <c r="B396" s="177"/>
      <c r="D396" s="161" t="s">
        <v>126</v>
      </c>
      <c r="E396" s="178" t="s">
        <v>1</v>
      </c>
      <c r="F396" s="179" t="s">
        <v>199</v>
      </c>
      <c r="H396" s="178" t="s">
        <v>1</v>
      </c>
      <c r="I396" s="180"/>
      <c r="L396" s="177"/>
      <c r="M396" s="181"/>
      <c r="N396" s="182"/>
      <c r="O396" s="182"/>
      <c r="P396" s="182"/>
      <c r="Q396" s="182"/>
      <c r="R396" s="182"/>
      <c r="S396" s="182"/>
      <c r="T396" s="183"/>
      <c r="AT396" s="178" t="s">
        <v>126</v>
      </c>
      <c r="AU396" s="178" t="s">
        <v>124</v>
      </c>
      <c r="AV396" s="14" t="s">
        <v>77</v>
      </c>
      <c r="AW396" s="14" t="s">
        <v>28</v>
      </c>
      <c r="AX396" s="14" t="s">
        <v>72</v>
      </c>
      <c r="AY396" s="178" t="s">
        <v>116</v>
      </c>
    </row>
    <row r="397" spans="2:65" s="12" customFormat="1">
      <c r="B397" s="160"/>
      <c r="D397" s="161" t="s">
        <v>126</v>
      </c>
      <c r="E397" s="162" t="s">
        <v>1</v>
      </c>
      <c r="F397" s="163" t="s">
        <v>377</v>
      </c>
      <c r="H397" s="164">
        <v>86.480999999999995</v>
      </c>
      <c r="I397" s="165"/>
      <c r="L397" s="160"/>
      <c r="M397" s="166"/>
      <c r="N397" s="167"/>
      <c r="O397" s="167"/>
      <c r="P397" s="167"/>
      <c r="Q397" s="167"/>
      <c r="R397" s="167"/>
      <c r="S397" s="167"/>
      <c r="T397" s="168"/>
      <c r="AT397" s="162" t="s">
        <v>126</v>
      </c>
      <c r="AU397" s="162" t="s">
        <v>124</v>
      </c>
      <c r="AV397" s="12" t="s">
        <v>124</v>
      </c>
      <c r="AW397" s="12" t="s">
        <v>28</v>
      </c>
      <c r="AX397" s="12" t="s">
        <v>72</v>
      </c>
      <c r="AY397" s="162" t="s">
        <v>116</v>
      </c>
    </row>
    <row r="398" spans="2:65" s="12" customFormat="1">
      <c r="B398" s="160"/>
      <c r="D398" s="161" t="s">
        <v>126</v>
      </c>
      <c r="E398" s="162" t="s">
        <v>1</v>
      </c>
      <c r="F398" s="163" t="s">
        <v>374</v>
      </c>
      <c r="H398" s="164">
        <v>14.9</v>
      </c>
      <c r="I398" s="165"/>
      <c r="L398" s="160"/>
      <c r="M398" s="166"/>
      <c r="N398" s="167"/>
      <c r="O398" s="167"/>
      <c r="P398" s="167"/>
      <c r="Q398" s="167"/>
      <c r="R398" s="167"/>
      <c r="S398" s="167"/>
      <c r="T398" s="168"/>
      <c r="AT398" s="162" t="s">
        <v>126</v>
      </c>
      <c r="AU398" s="162" t="s">
        <v>124</v>
      </c>
      <c r="AV398" s="12" t="s">
        <v>124</v>
      </c>
      <c r="AW398" s="12" t="s">
        <v>28</v>
      </c>
      <c r="AX398" s="12" t="s">
        <v>72</v>
      </c>
      <c r="AY398" s="162" t="s">
        <v>116</v>
      </c>
    </row>
    <row r="399" spans="2:65" s="12" customFormat="1">
      <c r="B399" s="160"/>
      <c r="D399" s="161" t="s">
        <v>126</v>
      </c>
      <c r="E399" s="162" t="s">
        <v>1</v>
      </c>
      <c r="F399" s="163" t="s">
        <v>375</v>
      </c>
      <c r="H399" s="164">
        <v>1.752</v>
      </c>
      <c r="I399" s="165"/>
      <c r="L399" s="160"/>
      <c r="M399" s="166"/>
      <c r="N399" s="167"/>
      <c r="O399" s="167"/>
      <c r="P399" s="167"/>
      <c r="Q399" s="167"/>
      <c r="R399" s="167"/>
      <c r="S399" s="167"/>
      <c r="T399" s="168"/>
      <c r="AT399" s="162" t="s">
        <v>126</v>
      </c>
      <c r="AU399" s="162" t="s">
        <v>124</v>
      </c>
      <c r="AV399" s="12" t="s">
        <v>124</v>
      </c>
      <c r="AW399" s="12" t="s">
        <v>28</v>
      </c>
      <c r="AX399" s="12" t="s">
        <v>72</v>
      </c>
      <c r="AY399" s="162" t="s">
        <v>116</v>
      </c>
    </row>
    <row r="400" spans="2:65" s="15" customFormat="1">
      <c r="B400" s="193"/>
      <c r="D400" s="161" t="s">
        <v>126</v>
      </c>
      <c r="E400" s="194" t="s">
        <v>1</v>
      </c>
      <c r="F400" s="195" t="s">
        <v>202</v>
      </c>
      <c r="H400" s="196">
        <v>103.133</v>
      </c>
      <c r="I400" s="197"/>
      <c r="L400" s="193"/>
      <c r="M400" s="198"/>
      <c r="N400" s="199"/>
      <c r="O400" s="199"/>
      <c r="P400" s="199"/>
      <c r="Q400" s="199"/>
      <c r="R400" s="199"/>
      <c r="S400" s="199"/>
      <c r="T400" s="200"/>
      <c r="AT400" s="194" t="s">
        <v>126</v>
      </c>
      <c r="AU400" s="194" t="s">
        <v>124</v>
      </c>
      <c r="AV400" s="15" t="s">
        <v>134</v>
      </c>
      <c r="AW400" s="15" t="s">
        <v>28</v>
      </c>
      <c r="AX400" s="15" t="s">
        <v>72</v>
      </c>
      <c r="AY400" s="194" t="s">
        <v>116</v>
      </c>
    </row>
    <row r="401" spans="2:65" s="14" customFormat="1">
      <c r="B401" s="177"/>
      <c r="D401" s="161" t="s">
        <v>126</v>
      </c>
      <c r="E401" s="178" t="s">
        <v>1</v>
      </c>
      <c r="F401" s="179" t="s">
        <v>203</v>
      </c>
      <c r="H401" s="178" t="s">
        <v>1</v>
      </c>
      <c r="I401" s="180"/>
      <c r="L401" s="177"/>
      <c r="M401" s="181"/>
      <c r="N401" s="182"/>
      <c r="O401" s="182"/>
      <c r="P401" s="182"/>
      <c r="Q401" s="182"/>
      <c r="R401" s="182"/>
      <c r="S401" s="182"/>
      <c r="T401" s="183"/>
      <c r="AT401" s="178" t="s">
        <v>126</v>
      </c>
      <c r="AU401" s="178" t="s">
        <v>124</v>
      </c>
      <c r="AV401" s="14" t="s">
        <v>77</v>
      </c>
      <c r="AW401" s="14" t="s">
        <v>28</v>
      </c>
      <c r="AX401" s="14" t="s">
        <v>72</v>
      </c>
      <c r="AY401" s="178" t="s">
        <v>116</v>
      </c>
    </row>
    <row r="402" spans="2:65" s="12" customFormat="1">
      <c r="B402" s="160"/>
      <c r="D402" s="161" t="s">
        <v>126</v>
      </c>
      <c r="E402" s="162" t="s">
        <v>1</v>
      </c>
      <c r="F402" s="163" t="s">
        <v>378</v>
      </c>
      <c r="H402" s="164">
        <v>234.87700000000001</v>
      </c>
      <c r="I402" s="165"/>
      <c r="L402" s="160"/>
      <c r="M402" s="166"/>
      <c r="N402" s="167"/>
      <c r="O402" s="167"/>
      <c r="P402" s="167"/>
      <c r="Q402" s="167"/>
      <c r="R402" s="167"/>
      <c r="S402" s="167"/>
      <c r="T402" s="168"/>
      <c r="AT402" s="162" t="s">
        <v>126</v>
      </c>
      <c r="AU402" s="162" t="s">
        <v>124</v>
      </c>
      <c r="AV402" s="12" t="s">
        <v>124</v>
      </c>
      <c r="AW402" s="12" t="s">
        <v>28</v>
      </c>
      <c r="AX402" s="12" t="s">
        <v>72</v>
      </c>
      <c r="AY402" s="162" t="s">
        <v>116</v>
      </c>
    </row>
    <row r="403" spans="2:65" s="12" customFormat="1">
      <c r="B403" s="160"/>
      <c r="D403" s="161" t="s">
        <v>126</v>
      </c>
      <c r="E403" s="162" t="s">
        <v>1</v>
      </c>
      <c r="F403" s="163" t="s">
        <v>379</v>
      </c>
      <c r="H403" s="164">
        <v>11.765000000000001</v>
      </c>
      <c r="I403" s="165"/>
      <c r="L403" s="160"/>
      <c r="M403" s="166"/>
      <c r="N403" s="167"/>
      <c r="O403" s="167"/>
      <c r="P403" s="167"/>
      <c r="Q403" s="167"/>
      <c r="R403" s="167"/>
      <c r="S403" s="167"/>
      <c r="T403" s="168"/>
      <c r="AT403" s="162" t="s">
        <v>126</v>
      </c>
      <c r="AU403" s="162" t="s">
        <v>124</v>
      </c>
      <c r="AV403" s="12" t="s">
        <v>124</v>
      </c>
      <c r="AW403" s="12" t="s">
        <v>28</v>
      </c>
      <c r="AX403" s="12" t="s">
        <v>72</v>
      </c>
      <c r="AY403" s="162" t="s">
        <v>116</v>
      </c>
    </row>
    <row r="404" spans="2:65" s="15" customFormat="1">
      <c r="B404" s="193"/>
      <c r="D404" s="161" t="s">
        <v>126</v>
      </c>
      <c r="E404" s="194" t="s">
        <v>1</v>
      </c>
      <c r="F404" s="195" t="s">
        <v>205</v>
      </c>
      <c r="H404" s="196">
        <v>246.642</v>
      </c>
      <c r="I404" s="197"/>
      <c r="L404" s="193"/>
      <c r="M404" s="198"/>
      <c r="N404" s="199"/>
      <c r="O404" s="199"/>
      <c r="P404" s="199"/>
      <c r="Q404" s="199"/>
      <c r="R404" s="199"/>
      <c r="S404" s="199"/>
      <c r="T404" s="200"/>
      <c r="AT404" s="194" t="s">
        <v>126</v>
      </c>
      <c r="AU404" s="194" t="s">
        <v>124</v>
      </c>
      <c r="AV404" s="15" t="s">
        <v>134</v>
      </c>
      <c r="AW404" s="15" t="s">
        <v>28</v>
      </c>
      <c r="AX404" s="15" t="s">
        <v>72</v>
      </c>
      <c r="AY404" s="194" t="s">
        <v>116</v>
      </c>
    </row>
    <row r="405" spans="2:65" s="14" customFormat="1">
      <c r="B405" s="177"/>
      <c r="D405" s="161" t="s">
        <v>126</v>
      </c>
      <c r="E405" s="178" t="s">
        <v>1</v>
      </c>
      <c r="F405" s="179" t="s">
        <v>206</v>
      </c>
      <c r="H405" s="178" t="s">
        <v>1</v>
      </c>
      <c r="I405" s="180"/>
      <c r="L405" s="177"/>
      <c r="M405" s="181"/>
      <c r="N405" s="182"/>
      <c r="O405" s="182"/>
      <c r="P405" s="182"/>
      <c r="Q405" s="182"/>
      <c r="R405" s="182"/>
      <c r="S405" s="182"/>
      <c r="T405" s="183"/>
      <c r="AT405" s="178" t="s">
        <v>126</v>
      </c>
      <c r="AU405" s="178" t="s">
        <v>124</v>
      </c>
      <c r="AV405" s="14" t="s">
        <v>77</v>
      </c>
      <c r="AW405" s="14" t="s">
        <v>28</v>
      </c>
      <c r="AX405" s="14" t="s">
        <v>72</v>
      </c>
      <c r="AY405" s="178" t="s">
        <v>116</v>
      </c>
    </row>
    <row r="406" spans="2:65" s="12" customFormat="1">
      <c r="B406" s="160"/>
      <c r="D406" s="161" t="s">
        <v>126</v>
      </c>
      <c r="E406" s="162" t="s">
        <v>1</v>
      </c>
      <c r="F406" s="163" t="s">
        <v>380</v>
      </c>
      <c r="H406" s="164">
        <v>226.001</v>
      </c>
      <c r="I406" s="165"/>
      <c r="L406" s="160"/>
      <c r="M406" s="166"/>
      <c r="N406" s="167"/>
      <c r="O406" s="167"/>
      <c r="P406" s="167"/>
      <c r="Q406" s="167"/>
      <c r="R406" s="167"/>
      <c r="S406" s="167"/>
      <c r="T406" s="168"/>
      <c r="AT406" s="162" t="s">
        <v>126</v>
      </c>
      <c r="AU406" s="162" t="s">
        <v>124</v>
      </c>
      <c r="AV406" s="12" t="s">
        <v>124</v>
      </c>
      <c r="AW406" s="12" t="s">
        <v>28</v>
      </c>
      <c r="AX406" s="12" t="s">
        <v>72</v>
      </c>
      <c r="AY406" s="162" t="s">
        <v>116</v>
      </c>
    </row>
    <row r="407" spans="2:65" s="12" customFormat="1">
      <c r="B407" s="160"/>
      <c r="D407" s="161" t="s">
        <v>126</v>
      </c>
      <c r="E407" s="162" t="s">
        <v>1</v>
      </c>
      <c r="F407" s="163" t="s">
        <v>381</v>
      </c>
      <c r="H407" s="164">
        <v>16.951000000000001</v>
      </c>
      <c r="I407" s="165"/>
      <c r="L407" s="160"/>
      <c r="M407" s="166"/>
      <c r="N407" s="167"/>
      <c r="O407" s="167"/>
      <c r="P407" s="167"/>
      <c r="Q407" s="167"/>
      <c r="R407" s="167"/>
      <c r="S407" s="167"/>
      <c r="T407" s="168"/>
      <c r="AT407" s="162" t="s">
        <v>126</v>
      </c>
      <c r="AU407" s="162" t="s">
        <v>124</v>
      </c>
      <c r="AV407" s="12" t="s">
        <v>124</v>
      </c>
      <c r="AW407" s="12" t="s">
        <v>28</v>
      </c>
      <c r="AX407" s="12" t="s">
        <v>72</v>
      </c>
      <c r="AY407" s="162" t="s">
        <v>116</v>
      </c>
    </row>
    <row r="408" spans="2:65" s="15" customFormat="1">
      <c r="B408" s="193"/>
      <c r="D408" s="161" t="s">
        <v>126</v>
      </c>
      <c r="E408" s="194" t="s">
        <v>1</v>
      </c>
      <c r="F408" s="195" t="s">
        <v>212</v>
      </c>
      <c r="H408" s="196">
        <v>242.952</v>
      </c>
      <c r="I408" s="197"/>
      <c r="L408" s="193"/>
      <c r="M408" s="198"/>
      <c r="N408" s="199"/>
      <c r="O408" s="199"/>
      <c r="P408" s="199"/>
      <c r="Q408" s="199"/>
      <c r="R408" s="199"/>
      <c r="S408" s="199"/>
      <c r="T408" s="200"/>
      <c r="AT408" s="194" t="s">
        <v>126</v>
      </c>
      <c r="AU408" s="194" t="s">
        <v>124</v>
      </c>
      <c r="AV408" s="15" t="s">
        <v>134</v>
      </c>
      <c r="AW408" s="15" t="s">
        <v>28</v>
      </c>
      <c r="AX408" s="15" t="s">
        <v>72</v>
      </c>
      <c r="AY408" s="194" t="s">
        <v>116</v>
      </c>
    </row>
    <row r="409" spans="2:65" s="13" customFormat="1">
      <c r="B409" s="169"/>
      <c r="D409" s="161" t="s">
        <v>126</v>
      </c>
      <c r="E409" s="170" t="s">
        <v>1</v>
      </c>
      <c r="F409" s="171" t="s">
        <v>128</v>
      </c>
      <c r="H409" s="172">
        <v>688.54200000000003</v>
      </c>
      <c r="I409" s="173"/>
      <c r="L409" s="169"/>
      <c r="M409" s="174"/>
      <c r="N409" s="175"/>
      <c r="O409" s="175"/>
      <c r="P409" s="175"/>
      <c r="Q409" s="175"/>
      <c r="R409" s="175"/>
      <c r="S409" s="175"/>
      <c r="T409" s="176"/>
      <c r="AT409" s="170" t="s">
        <v>126</v>
      </c>
      <c r="AU409" s="170" t="s">
        <v>124</v>
      </c>
      <c r="AV409" s="13" t="s">
        <v>123</v>
      </c>
      <c r="AW409" s="13" t="s">
        <v>28</v>
      </c>
      <c r="AX409" s="13" t="s">
        <v>77</v>
      </c>
      <c r="AY409" s="170" t="s">
        <v>116</v>
      </c>
    </row>
    <row r="410" spans="2:65" s="1" customFormat="1" ht="36" customHeight="1">
      <c r="B410" s="146"/>
      <c r="C410" s="147" t="s">
        <v>382</v>
      </c>
      <c r="D410" s="147" t="s">
        <v>118</v>
      </c>
      <c r="E410" s="148" t="s">
        <v>383</v>
      </c>
      <c r="F410" s="149" t="s">
        <v>384</v>
      </c>
      <c r="G410" s="150" t="s">
        <v>161</v>
      </c>
      <c r="H410" s="151">
        <v>1377.0840000000001</v>
      </c>
      <c r="I410" s="152"/>
      <c r="J410" s="151">
        <f>ROUND(I410*H410,3)</f>
        <v>0</v>
      </c>
      <c r="K410" s="149" t="s">
        <v>122</v>
      </c>
      <c r="L410" s="32"/>
      <c r="M410" s="153" t="s">
        <v>1</v>
      </c>
      <c r="N410" s="154" t="s">
        <v>38</v>
      </c>
      <c r="O410" s="55"/>
      <c r="P410" s="155">
        <f>O410*H410</f>
        <v>0</v>
      </c>
      <c r="Q410" s="155">
        <v>0</v>
      </c>
      <c r="R410" s="155">
        <f>Q410*H410</f>
        <v>0</v>
      </c>
      <c r="S410" s="155">
        <v>0</v>
      </c>
      <c r="T410" s="156">
        <f>S410*H410</f>
        <v>0</v>
      </c>
      <c r="AR410" s="157" t="s">
        <v>123</v>
      </c>
      <c r="AT410" s="157" t="s">
        <v>118</v>
      </c>
      <c r="AU410" s="157" t="s">
        <v>124</v>
      </c>
      <c r="AY410" s="17" t="s">
        <v>116</v>
      </c>
      <c r="BE410" s="158">
        <f>IF(N410="základná",J410,0)</f>
        <v>0</v>
      </c>
      <c r="BF410" s="158">
        <f>IF(N410="znížená",J410,0)</f>
        <v>0</v>
      </c>
      <c r="BG410" s="158">
        <f>IF(N410="zákl. prenesená",J410,0)</f>
        <v>0</v>
      </c>
      <c r="BH410" s="158">
        <f>IF(N410="zníž. prenesená",J410,0)</f>
        <v>0</v>
      </c>
      <c r="BI410" s="158">
        <f>IF(N410="nulová",J410,0)</f>
        <v>0</v>
      </c>
      <c r="BJ410" s="17" t="s">
        <v>124</v>
      </c>
      <c r="BK410" s="159">
        <f>ROUND(I410*H410,3)</f>
        <v>0</v>
      </c>
      <c r="BL410" s="17" t="s">
        <v>123</v>
      </c>
      <c r="BM410" s="157" t="s">
        <v>385</v>
      </c>
    </row>
    <row r="411" spans="2:65" s="12" customFormat="1">
      <c r="B411" s="160"/>
      <c r="D411" s="161" t="s">
        <v>126</v>
      </c>
      <c r="F411" s="163" t="s">
        <v>386</v>
      </c>
      <c r="H411" s="164">
        <v>1377.0840000000001</v>
      </c>
      <c r="I411" s="165"/>
      <c r="L411" s="160"/>
      <c r="M411" s="166"/>
      <c r="N411" s="167"/>
      <c r="O411" s="167"/>
      <c r="P411" s="167"/>
      <c r="Q411" s="167"/>
      <c r="R411" s="167"/>
      <c r="S411" s="167"/>
      <c r="T411" s="168"/>
      <c r="AT411" s="162" t="s">
        <v>126</v>
      </c>
      <c r="AU411" s="162" t="s">
        <v>124</v>
      </c>
      <c r="AV411" s="12" t="s">
        <v>124</v>
      </c>
      <c r="AW411" s="12" t="s">
        <v>3</v>
      </c>
      <c r="AX411" s="12" t="s">
        <v>77</v>
      </c>
      <c r="AY411" s="162" t="s">
        <v>116</v>
      </c>
    </row>
    <row r="412" spans="2:65" s="1" customFormat="1" ht="24" customHeight="1">
      <c r="B412" s="146"/>
      <c r="C412" s="147" t="s">
        <v>387</v>
      </c>
      <c r="D412" s="147" t="s">
        <v>118</v>
      </c>
      <c r="E412" s="148" t="s">
        <v>388</v>
      </c>
      <c r="F412" s="149" t="s">
        <v>389</v>
      </c>
      <c r="G412" s="150" t="s">
        <v>161</v>
      </c>
      <c r="H412" s="151">
        <v>688.54200000000003</v>
      </c>
      <c r="I412" s="152"/>
      <c r="J412" s="151">
        <f>ROUND(I412*H412,3)</f>
        <v>0</v>
      </c>
      <c r="K412" s="149" t="s">
        <v>122</v>
      </c>
      <c r="L412" s="32"/>
      <c r="M412" s="153" t="s">
        <v>1</v>
      </c>
      <c r="N412" s="154" t="s">
        <v>38</v>
      </c>
      <c r="O412" s="55"/>
      <c r="P412" s="155">
        <f>O412*H412</f>
        <v>0</v>
      </c>
      <c r="Q412" s="155">
        <v>2.571E-2</v>
      </c>
      <c r="R412" s="155">
        <f>Q412*H412</f>
        <v>17.702414820000001</v>
      </c>
      <c r="S412" s="155">
        <v>0</v>
      </c>
      <c r="T412" s="156">
        <f>S412*H412</f>
        <v>0</v>
      </c>
      <c r="AR412" s="157" t="s">
        <v>123</v>
      </c>
      <c r="AT412" s="157" t="s">
        <v>118</v>
      </c>
      <c r="AU412" s="157" t="s">
        <v>124</v>
      </c>
      <c r="AY412" s="17" t="s">
        <v>116</v>
      </c>
      <c r="BE412" s="158">
        <f>IF(N412="základná",J412,0)</f>
        <v>0</v>
      </c>
      <c r="BF412" s="158">
        <f>IF(N412="znížená",J412,0)</f>
        <v>0</v>
      </c>
      <c r="BG412" s="158">
        <f>IF(N412="zákl. prenesená",J412,0)</f>
        <v>0</v>
      </c>
      <c r="BH412" s="158">
        <f>IF(N412="zníž. prenesená",J412,0)</f>
        <v>0</v>
      </c>
      <c r="BI412" s="158">
        <f>IF(N412="nulová",J412,0)</f>
        <v>0</v>
      </c>
      <c r="BJ412" s="17" t="s">
        <v>124</v>
      </c>
      <c r="BK412" s="159">
        <f>ROUND(I412*H412,3)</f>
        <v>0</v>
      </c>
      <c r="BL412" s="17" t="s">
        <v>123</v>
      </c>
      <c r="BM412" s="157" t="s">
        <v>390</v>
      </c>
    </row>
    <row r="413" spans="2:65" s="1" customFormat="1" ht="16.5" customHeight="1">
      <c r="B413" s="146"/>
      <c r="C413" s="147" t="s">
        <v>391</v>
      </c>
      <c r="D413" s="147" t="s">
        <v>118</v>
      </c>
      <c r="E413" s="148" t="s">
        <v>392</v>
      </c>
      <c r="F413" s="149" t="s">
        <v>393</v>
      </c>
      <c r="G413" s="150" t="s">
        <v>154</v>
      </c>
      <c r="H413" s="151">
        <v>112.25</v>
      </c>
      <c r="I413" s="152"/>
      <c r="J413" s="151">
        <f>ROUND(I413*H413,3)</f>
        <v>0</v>
      </c>
      <c r="K413" s="149" t="s">
        <v>1</v>
      </c>
      <c r="L413" s="32"/>
      <c r="M413" s="153" t="s">
        <v>1</v>
      </c>
      <c r="N413" s="154" t="s">
        <v>38</v>
      </c>
      <c r="O413" s="55"/>
      <c r="P413" s="155">
        <f>O413*H413</f>
        <v>0</v>
      </c>
      <c r="Q413" s="155">
        <v>4.2000000000000002E-4</v>
      </c>
      <c r="R413" s="155">
        <f>Q413*H413</f>
        <v>4.7144999999999999E-2</v>
      </c>
      <c r="S413" s="155">
        <v>0</v>
      </c>
      <c r="T413" s="156">
        <f>S413*H413</f>
        <v>0</v>
      </c>
      <c r="AR413" s="157" t="s">
        <v>123</v>
      </c>
      <c r="AT413" s="157" t="s">
        <v>118</v>
      </c>
      <c r="AU413" s="157" t="s">
        <v>124</v>
      </c>
      <c r="AY413" s="17" t="s">
        <v>116</v>
      </c>
      <c r="BE413" s="158">
        <f>IF(N413="základná",J413,0)</f>
        <v>0</v>
      </c>
      <c r="BF413" s="158">
        <f>IF(N413="znížená",J413,0)</f>
        <v>0</v>
      </c>
      <c r="BG413" s="158">
        <f>IF(N413="zákl. prenesená",J413,0)</f>
        <v>0</v>
      </c>
      <c r="BH413" s="158">
        <f>IF(N413="zníž. prenesená",J413,0)</f>
        <v>0</v>
      </c>
      <c r="BI413" s="158">
        <f>IF(N413="nulová",J413,0)</f>
        <v>0</v>
      </c>
      <c r="BJ413" s="17" t="s">
        <v>124</v>
      </c>
      <c r="BK413" s="159">
        <f>ROUND(I413*H413,3)</f>
        <v>0</v>
      </c>
      <c r="BL413" s="17" t="s">
        <v>123</v>
      </c>
      <c r="BM413" s="157" t="s">
        <v>394</v>
      </c>
    </row>
    <row r="414" spans="2:65" s="14" customFormat="1">
      <c r="B414" s="177"/>
      <c r="D414" s="161" t="s">
        <v>126</v>
      </c>
      <c r="E414" s="178" t="s">
        <v>1</v>
      </c>
      <c r="F414" s="179" t="s">
        <v>192</v>
      </c>
      <c r="H414" s="178" t="s">
        <v>1</v>
      </c>
      <c r="I414" s="180"/>
      <c r="L414" s="177"/>
      <c r="M414" s="181"/>
      <c r="N414" s="182"/>
      <c r="O414" s="182"/>
      <c r="P414" s="182"/>
      <c r="Q414" s="182"/>
      <c r="R414" s="182"/>
      <c r="S414" s="182"/>
      <c r="T414" s="183"/>
      <c r="AT414" s="178" t="s">
        <v>126</v>
      </c>
      <c r="AU414" s="178" t="s">
        <v>124</v>
      </c>
      <c r="AV414" s="14" t="s">
        <v>77</v>
      </c>
      <c r="AW414" s="14" t="s">
        <v>28</v>
      </c>
      <c r="AX414" s="14" t="s">
        <v>72</v>
      </c>
      <c r="AY414" s="178" t="s">
        <v>116</v>
      </c>
    </row>
    <row r="415" spans="2:65" s="12" customFormat="1">
      <c r="B415" s="160"/>
      <c r="D415" s="161" t="s">
        <v>126</v>
      </c>
      <c r="E415" s="162" t="s">
        <v>1</v>
      </c>
      <c r="F415" s="163" t="s">
        <v>395</v>
      </c>
      <c r="H415" s="164">
        <v>20.05</v>
      </c>
      <c r="I415" s="165"/>
      <c r="L415" s="160"/>
      <c r="M415" s="166"/>
      <c r="N415" s="167"/>
      <c r="O415" s="167"/>
      <c r="P415" s="167"/>
      <c r="Q415" s="167"/>
      <c r="R415" s="167"/>
      <c r="S415" s="167"/>
      <c r="T415" s="168"/>
      <c r="AT415" s="162" t="s">
        <v>126</v>
      </c>
      <c r="AU415" s="162" t="s">
        <v>124</v>
      </c>
      <c r="AV415" s="12" t="s">
        <v>124</v>
      </c>
      <c r="AW415" s="12" t="s">
        <v>28</v>
      </c>
      <c r="AX415" s="12" t="s">
        <v>72</v>
      </c>
      <c r="AY415" s="162" t="s">
        <v>116</v>
      </c>
    </row>
    <row r="416" spans="2:65" s="15" customFormat="1">
      <c r="B416" s="193"/>
      <c r="D416" s="161" t="s">
        <v>126</v>
      </c>
      <c r="E416" s="194" t="s">
        <v>1</v>
      </c>
      <c r="F416" s="195" t="s">
        <v>198</v>
      </c>
      <c r="H416" s="196">
        <v>20.05</v>
      </c>
      <c r="I416" s="197"/>
      <c r="L416" s="193"/>
      <c r="M416" s="198"/>
      <c r="N416" s="199"/>
      <c r="O416" s="199"/>
      <c r="P416" s="199"/>
      <c r="Q416" s="199"/>
      <c r="R416" s="199"/>
      <c r="S416" s="199"/>
      <c r="T416" s="200"/>
      <c r="AT416" s="194" t="s">
        <v>126</v>
      </c>
      <c r="AU416" s="194" t="s">
        <v>124</v>
      </c>
      <c r="AV416" s="15" t="s">
        <v>134</v>
      </c>
      <c r="AW416" s="15" t="s">
        <v>28</v>
      </c>
      <c r="AX416" s="15" t="s">
        <v>72</v>
      </c>
      <c r="AY416" s="194" t="s">
        <v>116</v>
      </c>
    </row>
    <row r="417" spans="2:65" s="14" customFormat="1">
      <c r="B417" s="177"/>
      <c r="D417" s="161" t="s">
        <v>126</v>
      </c>
      <c r="E417" s="178" t="s">
        <v>1</v>
      </c>
      <c r="F417" s="179" t="s">
        <v>199</v>
      </c>
      <c r="H417" s="178" t="s">
        <v>1</v>
      </c>
      <c r="I417" s="180"/>
      <c r="L417" s="177"/>
      <c r="M417" s="181"/>
      <c r="N417" s="182"/>
      <c r="O417" s="182"/>
      <c r="P417" s="182"/>
      <c r="Q417" s="182"/>
      <c r="R417" s="182"/>
      <c r="S417" s="182"/>
      <c r="T417" s="183"/>
      <c r="AT417" s="178" t="s">
        <v>126</v>
      </c>
      <c r="AU417" s="178" t="s">
        <v>124</v>
      </c>
      <c r="AV417" s="14" t="s">
        <v>77</v>
      </c>
      <c r="AW417" s="14" t="s">
        <v>28</v>
      </c>
      <c r="AX417" s="14" t="s">
        <v>72</v>
      </c>
      <c r="AY417" s="178" t="s">
        <v>116</v>
      </c>
    </row>
    <row r="418" spans="2:65" s="12" customFormat="1">
      <c r="B418" s="160"/>
      <c r="D418" s="161" t="s">
        <v>126</v>
      </c>
      <c r="E418" s="162" t="s">
        <v>1</v>
      </c>
      <c r="F418" s="163" t="s">
        <v>396</v>
      </c>
      <c r="H418" s="164">
        <v>16.55</v>
      </c>
      <c r="I418" s="165"/>
      <c r="L418" s="160"/>
      <c r="M418" s="166"/>
      <c r="N418" s="167"/>
      <c r="O418" s="167"/>
      <c r="P418" s="167"/>
      <c r="Q418" s="167"/>
      <c r="R418" s="167"/>
      <c r="S418" s="167"/>
      <c r="T418" s="168"/>
      <c r="AT418" s="162" t="s">
        <v>126</v>
      </c>
      <c r="AU418" s="162" t="s">
        <v>124</v>
      </c>
      <c r="AV418" s="12" t="s">
        <v>124</v>
      </c>
      <c r="AW418" s="12" t="s">
        <v>28</v>
      </c>
      <c r="AX418" s="12" t="s">
        <v>72</v>
      </c>
      <c r="AY418" s="162" t="s">
        <v>116</v>
      </c>
    </row>
    <row r="419" spans="2:65" s="15" customFormat="1">
      <c r="B419" s="193"/>
      <c r="D419" s="161" t="s">
        <v>126</v>
      </c>
      <c r="E419" s="194" t="s">
        <v>1</v>
      </c>
      <c r="F419" s="195" t="s">
        <v>202</v>
      </c>
      <c r="H419" s="196">
        <v>16.55</v>
      </c>
      <c r="I419" s="197"/>
      <c r="L419" s="193"/>
      <c r="M419" s="198"/>
      <c r="N419" s="199"/>
      <c r="O419" s="199"/>
      <c r="P419" s="199"/>
      <c r="Q419" s="199"/>
      <c r="R419" s="199"/>
      <c r="S419" s="199"/>
      <c r="T419" s="200"/>
      <c r="AT419" s="194" t="s">
        <v>126</v>
      </c>
      <c r="AU419" s="194" t="s">
        <v>124</v>
      </c>
      <c r="AV419" s="15" t="s">
        <v>134</v>
      </c>
      <c r="AW419" s="15" t="s">
        <v>28</v>
      </c>
      <c r="AX419" s="15" t="s">
        <v>72</v>
      </c>
      <c r="AY419" s="194" t="s">
        <v>116</v>
      </c>
    </row>
    <row r="420" spans="2:65" s="14" customFormat="1">
      <c r="B420" s="177"/>
      <c r="D420" s="161" t="s">
        <v>126</v>
      </c>
      <c r="E420" s="178" t="s">
        <v>1</v>
      </c>
      <c r="F420" s="179" t="s">
        <v>203</v>
      </c>
      <c r="H420" s="178" t="s">
        <v>1</v>
      </c>
      <c r="I420" s="180"/>
      <c r="L420" s="177"/>
      <c r="M420" s="181"/>
      <c r="N420" s="182"/>
      <c r="O420" s="182"/>
      <c r="P420" s="182"/>
      <c r="Q420" s="182"/>
      <c r="R420" s="182"/>
      <c r="S420" s="182"/>
      <c r="T420" s="183"/>
      <c r="AT420" s="178" t="s">
        <v>126</v>
      </c>
      <c r="AU420" s="178" t="s">
        <v>124</v>
      </c>
      <c r="AV420" s="14" t="s">
        <v>77</v>
      </c>
      <c r="AW420" s="14" t="s">
        <v>28</v>
      </c>
      <c r="AX420" s="14" t="s">
        <v>72</v>
      </c>
      <c r="AY420" s="178" t="s">
        <v>116</v>
      </c>
    </row>
    <row r="421" spans="2:65" s="12" customFormat="1">
      <c r="B421" s="160"/>
      <c r="D421" s="161" t="s">
        <v>126</v>
      </c>
      <c r="E421" s="162" t="s">
        <v>1</v>
      </c>
      <c r="F421" s="163" t="s">
        <v>397</v>
      </c>
      <c r="H421" s="164">
        <v>39.549999999999997</v>
      </c>
      <c r="I421" s="165"/>
      <c r="L421" s="160"/>
      <c r="M421" s="166"/>
      <c r="N421" s="167"/>
      <c r="O421" s="167"/>
      <c r="P421" s="167"/>
      <c r="Q421" s="167"/>
      <c r="R421" s="167"/>
      <c r="S421" s="167"/>
      <c r="T421" s="168"/>
      <c r="AT421" s="162" t="s">
        <v>126</v>
      </c>
      <c r="AU421" s="162" t="s">
        <v>124</v>
      </c>
      <c r="AV421" s="12" t="s">
        <v>124</v>
      </c>
      <c r="AW421" s="12" t="s">
        <v>28</v>
      </c>
      <c r="AX421" s="12" t="s">
        <v>72</v>
      </c>
      <c r="AY421" s="162" t="s">
        <v>116</v>
      </c>
    </row>
    <row r="422" spans="2:65" s="15" customFormat="1">
      <c r="B422" s="193"/>
      <c r="D422" s="161" t="s">
        <v>126</v>
      </c>
      <c r="E422" s="194" t="s">
        <v>1</v>
      </c>
      <c r="F422" s="195" t="s">
        <v>205</v>
      </c>
      <c r="H422" s="196">
        <v>39.549999999999997</v>
      </c>
      <c r="I422" s="197"/>
      <c r="L422" s="193"/>
      <c r="M422" s="198"/>
      <c r="N422" s="199"/>
      <c r="O422" s="199"/>
      <c r="P422" s="199"/>
      <c r="Q422" s="199"/>
      <c r="R422" s="199"/>
      <c r="S422" s="199"/>
      <c r="T422" s="200"/>
      <c r="AT422" s="194" t="s">
        <v>126</v>
      </c>
      <c r="AU422" s="194" t="s">
        <v>124</v>
      </c>
      <c r="AV422" s="15" t="s">
        <v>134</v>
      </c>
      <c r="AW422" s="15" t="s">
        <v>28</v>
      </c>
      <c r="AX422" s="15" t="s">
        <v>72</v>
      </c>
      <c r="AY422" s="194" t="s">
        <v>116</v>
      </c>
    </row>
    <row r="423" spans="2:65" s="14" customFormat="1">
      <c r="B423" s="177"/>
      <c r="D423" s="161" t="s">
        <v>126</v>
      </c>
      <c r="E423" s="178" t="s">
        <v>1</v>
      </c>
      <c r="F423" s="179" t="s">
        <v>206</v>
      </c>
      <c r="H423" s="178" t="s">
        <v>1</v>
      </c>
      <c r="I423" s="180"/>
      <c r="L423" s="177"/>
      <c r="M423" s="181"/>
      <c r="N423" s="182"/>
      <c r="O423" s="182"/>
      <c r="P423" s="182"/>
      <c r="Q423" s="182"/>
      <c r="R423" s="182"/>
      <c r="S423" s="182"/>
      <c r="T423" s="183"/>
      <c r="AT423" s="178" t="s">
        <v>126</v>
      </c>
      <c r="AU423" s="178" t="s">
        <v>124</v>
      </c>
      <c r="AV423" s="14" t="s">
        <v>77</v>
      </c>
      <c r="AW423" s="14" t="s">
        <v>28</v>
      </c>
      <c r="AX423" s="14" t="s">
        <v>72</v>
      </c>
      <c r="AY423" s="178" t="s">
        <v>116</v>
      </c>
    </row>
    <row r="424" spans="2:65" s="12" customFormat="1">
      <c r="B424" s="160"/>
      <c r="D424" s="161" t="s">
        <v>126</v>
      </c>
      <c r="E424" s="162" t="s">
        <v>1</v>
      </c>
      <c r="F424" s="163" t="s">
        <v>398</v>
      </c>
      <c r="H424" s="164">
        <v>36.1</v>
      </c>
      <c r="I424" s="165"/>
      <c r="L424" s="160"/>
      <c r="M424" s="166"/>
      <c r="N424" s="167"/>
      <c r="O424" s="167"/>
      <c r="P424" s="167"/>
      <c r="Q424" s="167"/>
      <c r="R424" s="167"/>
      <c r="S424" s="167"/>
      <c r="T424" s="168"/>
      <c r="AT424" s="162" t="s">
        <v>126</v>
      </c>
      <c r="AU424" s="162" t="s">
        <v>124</v>
      </c>
      <c r="AV424" s="12" t="s">
        <v>124</v>
      </c>
      <c r="AW424" s="12" t="s">
        <v>28</v>
      </c>
      <c r="AX424" s="12" t="s">
        <v>72</v>
      </c>
      <c r="AY424" s="162" t="s">
        <v>116</v>
      </c>
    </row>
    <row r="425" spans="2:65" s="15" customFormat="1">
      <c r="B425" s="193"/>
      <c r="D425" s="161" t="s">
        <v>126</v>
      </c>
      <c r="E425" s="194" t="s">
        <v>1</v>
      </c>
      <c r="F425" s="195" t="s">
        <v>212</v>
      </c>
      <c r="H425" s="196">
        <v>36.1</v>
      </c>
      <c r="I425" s="197"/>
      <c r="L425" s="193"/>
      <c r="M425" s="198"/>
      <c r="N425" s="199"/>
      <c r="O425" s="199"/>
      <c r="P425" s="199"/>
      <c r="Q425" s="199"/>
      <c r="R425" s="199"/>
      <c r="S425" s="199"/>
      <c r="T425" s="200"/>
      <c r="AT425" s="194" t="s">
        <v>126</v>
      </c>
      <c r="AU425" s="194" t="s">
        <v>124</v>
      </c>
      <c r="AV425" s="15" t="s">
        <v>134</v>
      </c>
      <c r="AW425" s="15" t="s">
        <v>28</v>
      </c>
      <c r="AX425" s="15" t="s">
        <v>72</v>
      </c>
      <c r="AY425" s="194" t="s">
        <v>116</v>
      </c>
    </row>
    <row r="426" spans="2:65" s="13" customFormat="1">
      <c r="B426" s="169"/>
      <c r="D426" s="161" t="s">
        <v>126</v>
      </c>
      <c r="E426" s="170" t="s">
        <v>1</v>
      </c>
      <c r="F426" s="171" t="s">
        <v>128</v>
      </c>
      <c r="H426" s="172">
        <v>112.25</v>
      </c>
      <c r="I426" s="173"/>
      <c r="L426" s="169"/>
      <c r="M426" s="174"/>
      <c r="N426" s="175"/>
      <c r="O426" s="175"/>
      <c r="P426" s="175"/>
      <c r="Q426" s="175"/>
      <c r="R426" s="175"/>
      <c r="S426" s="175"/>
      <c r="T426" s="176"/>
      <c r="AT426" s="170" t="s">
        <v>126</v>
      </c>
      <c r="AU426" s="170" t="s">
        <v>124</v>
      </c>
      <c r="AV426" s="13" t="s">
        <v>123</v>
      </c>
      <c r="AW426" s="13" t="s">
        <v>28</v>
      </c>
      <c r="AX426" s="13" t="s">
        <v>77</v>
      </c>
      <c r="AY426" s="170" t="s">
        <v>116</v>
      </c>
    </row>
    <row r="427" spans="2:65" s="1" customFormat="1" ht="16.5" customHeight="1">
      <c r="B427" s="146"/>
      <c r="C427" s="147" t="s">
        <v>399</v>
      </c>
      <c r="D427" s="147" t="s">
        <v>118</v>
      </c>
      <c r="E427" s="148" t="s">
        <v>400</v>
      </c>
      <c r="F427" s="149" t="s">
        <v>401</v>
      </c>
      <c r="G427" s="150" t="s">
        <v>154</v>
      </c>
      <c r="H427" s="151">
        <v>135.52000000000001</v>
      </c>
      <c r="I427" s="152"/>
      <c r="J427" s="151">
        <f>ROUND(I427*H427,3)</f>
        <v>0</v>
      </c>
      <c r="K427" s="149" t="s">
        <v>131</v>
      </c>
      <c r="L427" s="32"/>
      <c r="M427" s="153" t="s">
        <v>1</v>
      </c>
      <c r="N427" s="154" t="s">
        <v>38</v>
      </c>
      <c r="O427" s="55"/>
      <c r="P427" s="155">
        <f>O427*H427</f>
        <v>0</v>
      </c>
      <c r="Q427" s="155">
        <v>3.0000000000000001E-5</v>
      </c>
      <c r="R427" s="155">
        <f>Q427*H427</f>
        <v>4.0656000000000008E-3</v>
      </c>
      <c r="S427" s="155">
        <v>0</v>
      </c>
      <c r="T427" s="156">
        <f>S427*H427</f>
        <v>0</v>
      </c>
      <c r="AR427" s="157" t="s">
        <v>123</v>
      </c>
      <c r="AT427" s="157" t="s">
        <v>118</v>
      </c>
      <c r="AU427" s="157" t="s">
        <v>124</v>
      </c>
      <c r="AY427" s="17" t="s">
        <v>116</v>
      </c>
      <c r="BE427" s="158">
        <f>IF(N427="základná",J427,0)</f>
        <v>0</v>
      </c>
      <c r="BF427" s="158">
        <f>IF(N427="znížená",J427,0)</f>
        <v>0</v>
      </c>
      <c r="BG427" s="158">
        <f>IF(N427="zákl. prenesená",J427,0)</f>
        <v>0</v>
      </c>
      <c r="BH427" s="158">
        <f>IF(N427="zníž. prenesená",J427,0)</f>
        <v>0</v>
      </c>
      <c r="BI427" s="158">
        <f>IF(N427="nulová",J427,0)</f>
        <v>0</v>
      </c>
      <c r="BJ427" s="17" t="s">
        <v>124</v>
      </c>
      <c r="BK427" s="159">
        <f>ROUND(I427*H427,3)</f>
        <v>0</v>
      </c>
      <c r="BL427" s="17" t="s">
        <v>123</v>
      </c>
      <c r="BM427" s="157" t="s">
        <v>402</v>
      </c>
    </row>
    <row r="428" spans="2:65" s="14" customFormat="1">
      <c r="B428" s="177"/>
      <c r="D428" s="161" t="s">
        <v>126</v>
      </c>
      <c r="E428" s="178" t="s">
        <v>1</v>
      </c>
      <c r="F428" s="179" t="s">
        <v>192</v>
      </c>
      <c r="H428" s="178" t="s">
        <v>1</v>
      </c>
      <c r="I428" s="180"/>
      <c r="L428" s="177"/>
      <c r="M428" s="181"/>
      <c r="N428" s="182"/>
      <c r="O428" s="182"/>
      <c r="P428" s="182"/>
      <c r="Q428" s="182"/>
      <c r="R428" s="182"/>
      <c r="S428" s="182"/>
      <c r="T428" s="183"/>
      <c r="AT428" s="178" t="s">
        <v>126</v>
      </c>
      <c r="AU428" s="178" t="s">
        <v>124</v>
      </c>
      <c r="AV428" s="14" t="s">
        <v>77</v>
      </c>
      <c r="AW428" s="14" t="s">
        <v>28</v>
      </c>
      <c r="AX428" s="14" t="s">
        <v>72</v>
      </c>
      <c r="AY428" s="178" t="s">
        <v>116</v>
      </c>
    </row>
    <row r="429" spans="2:65" s="12" customFormat="1">
      <c r="B429" s="160"/>
      <c r="D429" s="161" t="s">
        <v>126</v>
      </c>
      <c r="E429" s="162" t="s">
        <v>1</v>
      </c>
      <c r="F429" s="163" t="s">
        <v>403</v>
      </c>
      <c r="H429" s="164">
        <v>11.83</v>
      </c>
      <c r="I429" s="165"/>
      <c r="L429" s="160"/>
      <c r="M429" s="166"/>
      <c r="N429" s="167"/>
      <c r="O429" s="167"/>
      <c r="P429" s="167"/>
      <c r="Q429" s="167"/>
      <c r="R429" s="167"/>
      <c r="S429" s="167"/>
      <c r="T429" s="168"/>
      <c r="AT429" s="162" t="s">
        <v>126</v>
      </c>
      <c r="AU429" s="162" t="s">
        <v>124</v>
      </c>
      <c r="AV429" s="12" t="s">
        <v>124</v>
      </c>
      <c r="AW429" s="12" t="s">
        <v>28</v>
      </c>
      <c r="AX429" s="12" t="s">
        <v>72</v>
      </c>
      <c r="AY429" s="162" t="s">
        <v>116</v>
      </c>
    </row>
    <row r="430" spans="2:65" s="12" customFormat="1">
      <c r="B430" s="160"/>
      <c r="D430" s="161" t="s">
        <v>126</v>
      </c>
      <c r="E430" s="162" t="s">
        <v>1</v>
      </c>
      <c r="F430" s="163" t="s">
        <v>404</v>
      </c>
      <c r="H430" s="164">
        <v>10.29</v>
      </c>
      <c r="I430" s="165"/>
      <c r="L430" s="160"/>
      <c r="M430" s="166"/>
      <c r="N430" s="167"/>
      <c r="O430" s="167"/>
      <c r="P430" s="167"/>
      <c r="Q430" s="167"/>
      <c r="R430" s="167"/>
      <c r="S430" s="167"/>
      <c r="T430" s="168"/>
      <c r="AT430" s="162" t="s">
        <v>126</v>
      </c>
      <c r="AU430" s="162" t="s">
        <v>124</v>
      </c>
      <c r="AV430" s="12" t="s">
        <v>124</v>
      </c>
      <c r="AW430" s="12" t="s">
        <v>28</v>
      </c>
      <c r="AX430" s="12" t="s">
        <v>72</v>
      </c>
      <c r="AY430" s="162" t="s">
        <v>116</v>
      </c>
    </row>
    <row r="431" spans="2:65" s="12" customFormat="1">
      <c r="B431" s="160"/>
      <c r="D431" s="161" t="s">
        <v>126</v>
      </c>
      <c r="E431" s="162" t="s">
        <v>1</v>
      </c>
      <c r="F431" s="163" t="s">
        <v>405</v>
      </c>
      <c r="H431" s="164">
        <v>6.86</v>
      </c>
      <c r="I431" s="165"/>
      <c r="L431" s="160"/>
      <c r="M431" s="166"/>
      <c r="N431" s="167"/>
      <c r="O431" s="167"/>
      <c r="P431" s="167"/>
      <c r="Q431" s="167"/>
      <c r="R431" s="167"/>
      <c r="S431" s="167"/>
      <c r="T431" s="168"/>
      <c r="AT431" s="162" t="s">
        <v>126</v>
      </c>
      <c r="AU431" s="162" t="s">
        <v>124</v>
      </c>
      <c r="AV431" s="12" t="s">
        <v>124</v>
      </c>
      <c r="AW431" s="12" t="s">
        <v>28</v>
      </c>
      <c r="AX431" s="12" t="s">
        <v>72</v>
      </c>
      <c r="AY431" s="162" t="s">
        <v>116</v>
      </c>
    </row>
    <row r="432" spans="2:65" s="12" customFormat="1">
      <c r="B432" s="160"/>
      <c r="D432" s="161" t="s">
        <v>126</v>
      </c>
      <c r="E432" s="162" t="s">
        <v>1</v>
      </c>
      <c r="F432" s="163" t="s">
        <v>406</v>
      </c>
      <c r="H432" s="164">
        <v>2.36</v>
      </c>
      <c r="I432" s="165"/>
      <c r="L432" s="160"/>
      <c r="M432" s="166"/>
      <c r="N432" s="167"/>
      <c r="O432" s="167"/>
      <c r="P432" s="167"/>
      <c r="Q432" s="167"/>
      <c r="R432" s="167"/>
      <c r="S432" s="167"/>
      <c r="T432" s="168"/>
      <c r="AT432" s="162" t="s">
        <v>126</v>
      </c>
      <c r="AU432" s="162" t="s">
        <v>124</v>
      </c>
      <c r="AV432" s="12" t="s">
        <v>124</v>
      </c>
      <c r="AW432" s="12" t="s">
        <v>28</v>
      </c>
      <c r="AX432" s="12" t="s">
        <v>72</v>
      </c>
      <c r="AY432" s="162" t="s">
        <v>116</v>
      </c>
    </row>
    <row r="433" spans="2:65" s="15" customFormat="1">
      <c r="B433" s="193"/>
      <c r="D433" s="161" t="s">
        <v>126</v>
      </c>
      <c r="E433" s="194" t="s">
        <v>1</v>
      </c>
      <c r="F433" s="195" t="s">
        <v>198</v>
      </c>
      <c r="H433" s="196">
        <v>31.34</v>
      </c>
      <c r="I433" s="197"/>
      <c r="L433" s="193"/>
      <c r="M433" s="198"/>
      <c r="N433" s="199"/>
      <c r="O433" s="199"/>
      <c r="P433" s="199"/>
      <c r="Q433" s="199"/>
      <c r="R433" s="199"/>
      <c r="S433" s="199"/>
      <c r="T433" s="200"/>
      <c r="AT433" s="194" t="s">
        <v>126</v>
      </c>
      <c r="AU433" s="194" t="s">
        <v>124</v>
      </c>
      <c r="AV433" s="15" t="s">
        <v>134</v>
      </c>
      <c r="AW433" s="15" t="s">
        <v>28</v>
      </c>
      <c r="AX433" s="15" t="s">
        <v>72</v>
      </c>
      <c r="AY433" s="194" t="s">
        <v>116</v>
      </c>
    </row>
    <row r="434" spans="2:65" s="14" customFormat="1">
      <c r="B434" s="177"/>
      <c r="D434" s="161" t="s">
        <v>126</v>
      </c>
      <c r="E434" s="178" t="s">
        <v>1</v>
      </c>
      <c r="F434" s="179" t="s">
        <v>199</v>
      </c>
      <c r="H434" s="178" t="s">
        <v>1</v>
      </c>
      <c r="I434" s="180"/>
      <c r="L434" s="177"/>
      <c r="M434" s="181"/>
      <c r="N434" s="182"/>
      <c r="O434" s="182"/>
      <c r="P434" s="182"/>
      <c r="Q434" s="182"/>
      <c r="R434" s="182"/>
      <c r="S434" s="182"/>
      <c r="T434" s="183"/>
      <c r="AT434" s="178" t="s">
        <v>126</v>
      </c>
      <c r="AU434" s="178" t="s">
        <v>124</v>
      </c>
      <c r="AV434" s="14" t="s">
        <v>77</v>
      </c>
      <c r="AW434" s="14" t="s">
        <v>28</v>
      </c>
      <c r="AX434" s="14" t="s">
        <v>72</v>
      </c>
      <c r="AY434" s="178" t="s">
        <v>116</v>
      </c>
    </row>
    <row r="435" spans="2:65" s="12" customFormat="1">
      <c r="B435" s="160"/>
      <c r="D435" s="161" t="s">
        <v>126</v>
      </c>
      <c r="E435" s="162" t="s">
        <v>1</v>
      </c>
      <c r="F435" s="163" t="s">
        <v>407</v>
      </c>
      <c r="H435" s="164">
        <v>15.26</v>
      </c>
      <c r="I435" s="165"/>
      <c r="L435" s="160"/>
      <c r="M435" s="166"/>
      <c r="N435" s="167"/>
      <c r="O435" s="167"/>
      <c r="P435" s="167"/>
      <c r="Q435" s="167"/>
      <c r="R435" s="167"/>
      <c r="S435" s="167"/>
      <c r="T435" s="168"/>
      <c r="AT435" s="162" t="s">
        <v>126</v>
      </c>
      <c r="AU435" s="162" t="s">
        <v>124</v>
      </c>
      <c r="AV435" s="12" t="s">
        <v>124</v>
      </c>
      <c r="AW435" s="12" t="s">
        <v>28</v>
      </c>
      <c r="AX435" s="12" t="s">
        <v>72</v>
      </c>
      <c r="AY435" s="162" t="s">
        <v>116</v>
      </c>
    </row>
    <row r="436" spans="2:65" s="12" customFormat="1">
      <c r="B436" s="160"/>
      <c r="D436" s="161" t="s">
        <v>126</v>
      </c>
      <c r="E436" s="162" t="s">
        <v>1</v>
      </c>
      <c r="F436" s="163" t="s">
        <v>405</v>
      </c>
      <c r="H436" s="164">
        <v>6.86</v>
      </c>
      <c r="I436" s="165"/>
      <c r="L436" s="160"/>
      <c r="M436" s="166"/>
      <c r="N436" s="167"/>
      <c r="O436" s="167"/>
      <c r="P436" s="167"/>
      <c r="Q436" s="167"/>
      <c r="R436" s="167"/>
      <c r="S436" s="167"/>
      <c r="T436" s="168"/>
      <c r="AT436" s="162" t="s">
        <v>126</v>
      </c>
      <c r="AU436" s="162" t="s">
        <v>124</v>
      </c>
      <c r="AV436" s="12" t="s">
        <v>124</v>
      </c>
      <c r="AW436" s="12" t="s">
        <v>28</v>
      </c>
      <c r="AX436" s="12" t="s">
        <v>72</v>
      </c>
      <c r="AY436" s="162" t="s">
        <v>116</v>
      </c>
    </row>
    <row r="437" spans="2:65" s="12" customFormat="1">
      <c r="B437" s="160"/>
      <c r="D437" s="161" t="s">
        <v>126</v>
      </c>
      <c r="E437" s="162" t="s">
        <v>1</v>
      </c>
      <c r="F437" s="163" t="s">
        <v>406</v>
      </c>
      <c r="H437" s="164">
        <v>2.36</v>
      </c>
      <c r="I437" s="165"/>
      <c r="L437" s="160"/>
      <c r="M437" s="166"/>
      <c r="N437" s="167"/>
      <c r="O437" s="167"/>
      <c r="P437" s="167"/>
      <c r="Q437" s="167"/>
      <c r="R437" s="167"/>
      <c r="S437" s="167"/>
      <c r="T437" s="168"/>
      <c r="AT437" s="162" t="s">
        <v>126</v>
      </c>
      <c r="AU437" s="162" t="s">
        <v>124</v>
      </c>
      <c r="AV437" s="12" t="s">
        <v>124</v>
      </c>
      <c r="AW437" s="12" t="s">
        <v>28</v>
      </c>
      <c r="AX437" s="12" t="s">
        <v>72</v>
      </c>
      <c r="AY437" s="162" t="s">
        <v>116</v>
      </c>
    </row>
    <row r="438" spans="2:65" s="15" customFormat="1">
      <c r="B438" s="193"/>
      <c r="D438" s="161" t="s">
        <v>126</v>
      </c>
      <c r="E438" s="194" t="s">
        <v>1</v>
      </c>
      <c r="F438" s="195" t="s">
        <v>202</v>
      </c>
      <c r="H438" s="196">
        <v>24.48</v>
      </c>
      <c r="I438" s="197"/>
      <c r="L438" s="193"/>
      <c r="M438" s="198"/>
      <c r="N438" s="199"/>
      <c r="O438" s="199"/>
      <c r="P438" s="199"/>
      <c r="Q438" s="199"/>
      <c r="R438" s="199"/>
      <c r="S438" s="199"/>
      <c r="T438" s="200"/>
      <c r="AT438" s="194" t="s">
        <v>126</v>
      </c>
      <c r="AU438" s="194" t="s">
        <v>124</v>
      </c>
      <c r="AV438" s="15" t="s">
        <v>134</v>
      </c>
      <c r="AW438" s="15" t="s">
        <v>28</v>
      </c>
      <c r="AX438" s="15" t="s">
        <v>72</v>
      </c>
      <c r="AY438" s="194" t="s">
        <v>116</v>
      </c>
    </row>
    <row r="439" spans="2:65" s="14" customFormat="1">
      <c r="B439" s="177"/>
      <c r="D439" s="161" t="s">
        <v>126</v>
      </c>
      <c r="E439" s="178" t="s">
        <v>1</v>
      </c>
      <c r="F439" s="179" t="s">
        <v>203</v>
      </c>
      <c r="H439" s="178" t="s">
        <v>1</v>
      </c>
      <c r="I439" s="180"/>
      <c r="L439" s="177"/>
      <c r="M439" s="181"/>
      <c r="N439" s="182"/>
      <c r="O439" s="182"/>
      <c r="P439" s="182"/>
      <c r="Q439" s="182"/>
      <c r="R439" s="182"/>
      <c r="S439" s="182"/>
      <c r="T439" s="183"/>
      <c r="AT439" s="178" t="s">
        <v>126</v>
      </c>
      <c r="AU439" s="178" t="s">
        <v>124</v>
      </c>
      <c r="AV439" s="14" t="s">
        <v>77</v>
      </c>
      <c r="AW439" s="14" t="s">
        <v>28</v>
      </c>
      <c r="AX439" s="14" t="s">
        <v>72</v>
      </c>
      <c r="AY439" s="178" t="s">
        <v>116</v>
      </c>
    </row>
    <row r="440" spans="2:65" s="12" customFormat="1">
      <c r="B440" s="160"/>
      <c r="D440" s="161" t="s">
        <v>126</v>
      </c>
      <c r="E440" s="162" t="s">
        <v>1</v>
      </c>
      <c r="F440" s="163" t="s">
        <v>408</v>
      </c>
      <c r="H440" s="164">
        <v>67</v>
      </c>
      <c r="I440" s="165"/>
      <c r="L440" s="160"/>
      <c r="M440" s="166"/>
      <c r="N440" s="167"/>
      <c r="O440" s="167"/>
      <c r="P440" s="167"/>
      <c r="Q440" s="167"/>
      <c r="R440" s="167"/>
      <c r="S440" s="167"/>
      <c r="T440" s="168"/>
      <c r="AT440" s="162" t="s">
        <v>126</v>
      </c>
      <c r="AU440" s="162" t="s">
        <v>124</v>
      </c>
      <c r="AV440" s="12" t="s">
        <v>124</v>
      </c>
      <c r="AW440" s="12" t="s">
        <v>28</v>
      </c>
      <c r="AX440" s="12" t="s">
        <v>72</v>
      </c>
      <c r="AY440" s="162" t="s">
        <v>116</v>
      </c>
    </row>
    <row r="441" spans="2:65" s="12" customFormat="1">
      <c r="B441" s="160"/>
      <c r="D441" s="161" t="s">
        <v>126</v>
      </c>
      <c r="E441" s="162" t="s">
        <v>1</v>
      </c>
      <c r="F441" s="163" t="s">
        <v>409</v>
      </c>
      <c r="H441" s="164">
        <v>12.7</v>
      </c>
      <c r="I441" s="165"/>
      <c r="L441" s="160"/>
      <c r="M441" s="166"/>
      <c r="N441" s="167"/>
      <c r="O441" s="167"/>
      <c r="P441" s="167"/>
      <c r="Q441" s="167"/>
      <c r="R441" s="167"/>
      <c r="S441" s="167"/>
      <c r="T441" s="168"/>
      <c r="AT441" s="162" t="s">
        <v>126</v>
      </c>
      <c r="AU441" s="162" t="s">
        <v>124</v>
      </c>
      <c r="AV441" s="12" t="s">
        <v>124</v>
      </c>
      <c r="AW441" s="12" t="s">
        <v>28</v>
      </c>
      <c r="AX441" s="12" t="s">
        <v>72</v>
      </c>
      <c r="AY441" s="162" t="s">
        <v>116</v>
      </c>
    </row>
    <row r="442" spans="2:65" s="15" customFormat="1">
      <c r="B442" s="193"/>
      <c r="D442" s="161" t="s">
        <v>126</v>
      </c>
      <c r="E442" s="194" t="s">
        <v>1</v>
      </c>
      <c r="F442" s="195" t="s">
        <v>205</v>
      </c>
      <c r="H442" s="196">
        <v>79.7</v>
      </c>
      <c r="I442" s="197"/>
      <c r="L442" s="193"/>
      <c r="M442" s="198"/>
      <c r="N442" s="199"/>
      <c r="O442" s="199"/>
      <c r="P442" s="199"/>
      <c r="Q442" s="199"/>
      <c r="R442" s="199"/>
      <c r="S442" s="199"/>
      <c r="T442" s="200"/>
      <c r="AT442" s="194" t="s">
        <v>126</v>
      </c>
      <c r="AU442" s="194" t="s">
        <v>124</v>
      </c>
      <c r="AV442" s="15" t="s">
        <v>134</v>
      </c>
      <c r="AW442" s="15" t="s">
        <v>28</v>
      </c>
      <c r="AX442" s="15" t="s">
        <v>72</v>
      </c>
      <c r="AY442" s="194" t="s">
        <v>116</v>
      </c>
    </row>
    <row r="443" spans="2:65" s="13" customFormat="1">
      <c r="B443" s="169"/>
      <c r="D443" s="161" t="s">
        <v>126</v>
      </c>
      <c r="E443" s="170" t="s">
        <v>1</v>
      </c>
      <c r="F443" s="171" t="s">
        <v>128</v>
      </c>
      <c r="H443" s="172">
        <v>135.52000000000001</v>
      </c>
      <c r="I443" s="173"/>
      <c r="L443" s="169"/>
      <c r="M443" s="174"/>
      <c r="N443" s="175"/>
      <c r="O443" s="175"/>
      <c r="P443" s="175"/>
      <c r="Q443" s="175"/>
      <c r="R443" s="175"/>
      <c r="S443" s="175"/>
      <c r="T443" s="176"/>
      <c r="AT443" s="170" t="s">
        <v>126</v>
      </c>
      <c r="AU443" s="170" t="s">
        <v>124</v>
      </c>
      <c r="AV443" s="13" t="s">
        <v>123</v>
      </c>
      <c r="AW443" s="13" t="s">
        <v>28</v>
      </c>
      <c r="AX443" s="13" t="s">
        <v>77</v>
      </c>
      <c r="AY443" s="170" t="s">
        <v>116</v>
      </c>
    </row>
    <row r="444" spans="2:65" s="1" customFormat="1" ht="16.5" customHeight="1">
      <c r="B444" s="146"/>
      <c r="C444" s="147" t="s">
        <v>410</v>
      </c>
      <c r="D444" s="147" t="s">
        <v>118</v>
      </c>
      <c r="E444" s="148" t="s">
        <v>411</v>
      </c>
      <c r="F444" s="149" t="s">
        <v>412</v>
      </c>
      <c r="G444" s="150" t="s">
        <v>154</v>
      </c>
      <c r="H444" s="151">
        <v>116.1</v>
      </c>
      <c r="I444" s="152"/>
      <c r="J444" s="151">
        <f>ROUND(I444*H444,3)</f>
        <v>0</v>
      </c>
      <c r="K444" s="149" t="s">
        <v>131</v>
      </c>
      <c r="L444" s="32"/>
      <c r="M444" s="153" t="s">
        <v>1</v>
      </c>
      <c r="N444" s="154" t="s">
        <v>38</v>
      </c>
      <c r="O444" s="55"/>
      <c r="P444" s="155">
        <f>O444*H444</f>
        <v>0</v>
      </c>
      <c r="Q444" s="155">
        <v>1E-4</v>
      </c>
      <c r="R444" s="155">
        <f>Q444*H444</f>
        <v>1.1610000000000001E-2</v>
      </c>
      <c r="S444" s="155">
        <v>0</v>
      </c>
      <c r="T444" s="156">
        <f>S444*H444</f>
        <v>0</v>
      </c>
      <c r="AR444" s="157" t="s">
        <v>123</v>
      </c>
      <c r="AT444" s="157" t="s">
        <v>118</v>
      </c>
      <c r="AU444" s="157" t="s">
        <v>124</v>
      </c>
      <c r="AY444" s="17" t="s">
        <v>116</v>
      </c>
      <c r="BE444" s="158">
        <f>IF(N444="základná",J444,0)</f>
        <v>0</v>
      </c>
      <c r="BF444" s="158">
        <f>IF(N444="znížená",J444,0)</f>
        <v>0</v>
      </c>
      <c r="BG444" s="158">
        <f>IF(N444="zákl. prenesená",J444,0)</f>
        <v>0</v>
      </c>
      <c r="BH444" s="158">
        <f>IF(N444="zníž. prenesená",J444,0)</f>
        <v>0</v>
      </c>
      <c r="BI444" s="158">
        <f>IF(N444="nulová",J444,0)</f>
        <v>0</v>
      </c>
      <c r="BJ444" s="17" t="s">
        <v>124</v>
      </c>
      <c r="BK444" s="159">
        <f>ROUND(I444*H444,3)</f>
        <v>0</v>
      </c>
      <c r="BL444" s="17" t="s">
        <v>123</v>
      </c>
      <c r="BM444" s="157" t="s">
        <v>413</v>
      </c>
    </row>
    <row r="445" spans="2:65" s="14" customFormat="1">
      <c r="B445" s="177"/>
      <c r="D445" s="161" t="s">
        <v>126</v>
      </c>
      <c r="E445" s="178" t="s">
        <v>1</v>
      </c>
      <c r="F445" s="179" t="s">
        <v>191</v>
      </c>
      <c r="H445" s="178" t="s">
        <v>1</v>
      </c>
      <c r="I445" s="180"/>
      <c r="L445" s="177"/>
      <c r="M445" s="181"/>
      <c r="N445" s="182"/>
      <c r="O445" s="182"/>
      <c r="P445" s="182"/>
      <c r="Q445" s="182"/>
      <c r="R445" s="182"/>
      <c r="S445" s="182"/>
      <c r="T445" s="183"/>
      <c r="AT445" s="178" t="s">
        <v>126</v>
      </c>
      <c r="AU445" s="178" t="s">
        <v>124</v>
      </c>
      <c r="AV445" s="14" t="s">
        <v>77</v>
      </c>
      <c r="AW445" s="14" t="s">
        <v>28</v>
      </c>
      <c r="AX445" s="14" t="s">
        <v>72</v>
      </c>
      <c r="AY445" s="178" t="s">
        <v>116</v>
      </c>
    </row>
    <row r="446" spans="2:65" s="14" customFormat="1">
      <c r="B446" s="177"/>
      <c r="D446" s="161" t="s">
        <v>126</v>
      </c>
      <c r="E446" s="178" t="s">
        <v>1</v>
      </c>
      <c r="F446" s="179" t="s">
        <v>192</v>
      </c>
      <c r="H446" s="178" t="s">
        <v>1</v>
      </c>
      <c r="I446" s="180"/>
      <c r="L446" s="177"/>
      <c r="M446" s="181"/>
      <c r="N446" s="182"/>
      <c r="O446" s="182"/>
      <c r="P446" s="182"/>
      <c r="Q446" s="182"/>
      <c r="R446" s="182"/>
      <c r="S446" s="182"/>
      <c r="T446" s="183"/>
      <c r="AT446" s="178" t="s">
        <v>126</v>
      </c>
      <c r="AU446" s="178" t="s">
        <v>124</v>
      </c>
      <c r="AV446" s="14" t="s">
        <v>77</v>
      </c>
      <c r="AW446" s="14" t="s">
        <v>28</v>
      </c>
      <c r="AX446" s="14" t="s">
        <v>72</v>
      </c>
      <c r="AY446" s="178" t="s">
        <v>116</v>
      </c>
    </row>
    <row r="447" spans="2:65" s="12" customFormat="1">
      <c r="B447" s="160"/>
      <c r="D447" s="161" t="s">
        <v>126</v>
      </c>
      <c r="E447" s="162" t="s">
        <v>1</v>
      </c>
      <c r="F447" s="163" t="s">
        <v>414</v>
      </c>
      <c r="H447" s="164">
        <v>1.56</v>
      </c>
      <c r="I447" s="165"/>
      <c r="L447" s="160"/>
      <c r="M447" s="166"/>
      <c r="N447" s="167"/>
      <c r="O447" s="167"/>
      <c r="P447" s="167"/>
      <c r="Q447" s="167"/>
      <c r="R447" s="167"/>
      <c r="S447" s="167"/>
      <c r="T447" s="168"/>
      <c r="AT447" s="162" t="s">
        <v>126</v>
      </c>
      <c r="AU447" s="162" t="s">
        <v>124</v>
      </c>
      <c r="AV447" s="12" t="s">
        <v>124</v>
      </c>
      <c r="AW447" s="12" t="s">
        <v>28</v>
      </c>
      <c r="AX447" s="12" t="s">
        <v>72</v>
      </c>
      <c r="AY447" s="162" t="s">
        <v>116</v>
      </c>
    </row>
    <row r="448" spans="2:65" s="12" customFormat="1">
      <c r="B448" s="160"/>
      <c r="D448" s="161" t="s">
        <v>126</v>
      </c>
      <c r="E448" s="162" t="s">
        <v>1</v>
      </c>
      <c r="F448" s="163" t="s">
        <v>415</v>
      </c>
      <c r="H448" s="164">
        <v>0.9</v>
      </c>
      <c r="I448" s="165"/>
      <c r="L448" s="160"/>
      <c r="M448" s="166"/>
      <c r="N448" s="167"/>
      <c r="O448" s="167"/>
      <c r="P448" s="167"/>
      <c r="Q448" s="167"/>
      <c r="R448" s="167"/>
      <c r="S448" s="167"/>
      <c r="T448" s="168"/>
      <c r="AT448" s="162" t="s">
        <v>126</v>
      </c>
      <c r="AU448" s="162" t="s">
        <v>124</v>
      </c>
      <c r="AV448" s="12" t="s">
        <v>124</v>
      </c>
      <c r="AW448" s="12" t="s">
        <v>28</v>
      </c>
      <c r="AX448" s="12" t="s">
        <v>72</v>
      </c>
      <c r="AY448" s="162" t="s">
        <v>116</v>
      </c>
    </row>
    <row r="449" spans="2:51" s="12" customFormat="1">
      <c r="B449" s="160"/>
      <c r="D449" s="161" t="s">
        <v>126</v>
      </c>
      <c r="E449" s="162" t="s">
        <v>1</v>
      </c>
      <c r="F449" s="163" t="s">
        <v>416</v>
      </c>
      <c r="H449" s="164">
        <v>2.16</v>
      </c>
      <c r="I449" s="165"/>
      <c r="L449" s="160"/>
      <c r="M449" s="166"/>
      <c r="N449" s="167"/>
      <c r="O449" s="167"/>
      <c r="P449" s="167"/>
      <c r="Q449" s="167"/>
      <c r="R449" s="167"/>
      <c r="S449" s="167"/>
      <c r="T449" s="168"/>
      <c r="AT449" s="162" t="s">
        <v>126</v>
      </c>
      <c r="AU449" s="162" t="s">
        <v>124</v>
      </c>
      <c r="AV449" s="12" t="s">
        <v>124</v>
      </c>
      <c r="AW449" s="12" t="s">
        <v>28</v>
      </c>
      <c r="AX449" s="12" t="s">
        <v>72</v>
      </c>
      <c r="AY449" s="162" t="s">
        <v>116</v>
      </c>
    </row>
    <row r="450" spans="2:51" s="12" customFormat="1">
      <c r="B450" s="160"/>
      <c r="D450" s="161" t="s">
        <v>126</v>
      </c>
      <c r="E450" s="162" t="s">
        <v>1</v>
      </c>
      <c r="F450" s="163" t="s">
        <v>417</v>
      </c>
      <c r="H450" s="164">
        <v>2.2400000000000002</v>
      </c>
      <c r="I450" s="165"/>
      <c r="L450" s="160"/>
      <c r="M450" s="166"/>
      <c r="N450" s="167"/>
      <c r="O450" s="167"/>
      <c r="P450" s="167"/>
      <c r="Q450" s="167"/>
      <c r="R450" s="167"/>
      <c r="S450" s="167"/>
      <c r="T450" s="168"/>
      <c r="AT450" s="162" t="s">
        <v>126</v>
      </c>
      <c r="AU450" s="162" t="s">
        <v>124</v>
      </c>
      <c r="AV450" s="12" t="s">
        <v>124</v>
      </c>
      <c r="AW450" s="12" t="s">
        <v>28</v>
      </c>
      <c r="AX450" s="12" t="s">
        <v>72</v>
      </c>
      <c r="AY450" s="162" t="s">
        <v>116</v>
      </c>
    </row>
    <row r="451" spans="2:51" s="12" customFormat="1">
      <c r="B451" s="160"/>
      <c r="D451" s="161" t="s">
        <v>126</v>
      </c>
      <c r="E451" s="162" t="s">
        <v>1</v>
      </c>
      <c r="F451" s="163" t="s">
        <v>418</v>
      </c>
      <c r="H451" s="164">
        <v>0.56000000000000005</v>
      </c>
      <c r="I451" s="165"/>
      <c r="L451" s="160"/>
      <c r="M451" s="166"/>
      <c r="N451" s="167"/>
      <c r="O451" s="167"/>
      <c r="P451" s="167"/>
      <c r="Q451" s="167"/>
      <c r="R451" s="167"/>
      <c r="S451" s="167"/>
      <c r="T451" s="168"/>
      <c r="AT451" s="162" t="s">
        <v>126</v>
      </c>
      <c r="AU451" s="162" t="s">
        <v>124</v>
      </c>
      <c r="AV451" s="12" t="s">
        <v>124</v>
      </c>
      <c r="AW451" s="12" t="s">
        <v>28</v>
      </c>
      <c r="AX451" s="12" t="s">
        <v>72</v>
      </c>
      <c r="AY451" s="162" t="s">
        <v>116</v>
      </c>
    </row>
    <row r="452" spans="2:51" s="15" customFormat="1">
      <c r="B452" s="193"/>
      <c r="D452" s="161" t="s">
        <v>126</v>
      </c>
      <c r="E452" s="194" t="s">
        <v>1</v>
      </c>
      <c r="F452" s="195" t="s">
        <v>198</v>
      </c>
      <c r="H452" s="196">
        <v>7.42</v>
      </c>
      <c r="I452" s="197"/>
      <c r="L452" s="193"/>
      <c r="M452" s="198"/>
      <c r="N452" s="199"/>
      <c r="O452" s="199"/>
      <c r="P452" s="199"/>
      <c r="Q452" s="199"/>
      <c r="R452" s="199"/>
      <c r="S452" s="199"/>
      <c r="T452" s="200"/>
      <c r="AT452" s="194" t="s">
        <v>126</v>
      </c>
      <c r="AU452" s="194" t="s">
        <v>124</v>
      </c>
      <c r="AV452" s="15" t="s">
        <v>134</v>
      </c>
      <c r="AW452" s="15" t="s">
        <v>28</v>
      </c>
      <c r="AX452" s="15" t="s">
        <v>72</v>
      </c>
      <c r="AY452" s="194" t="s">
        <v>116</v>
      </c>
    </row>
    <row r="453" spans="2:51" s="14" customFormat="1">
      <c r="B453" s="177"/>
      <c r="D453" s="161" t="s">
        <v>126</v>
      </c>
      <c r="E453" s="178" t="s">
        <v>1</v>
      </c>
      <c r="F453" s="179" t="s">
        <v>199</v>
      </c>
      <c r="H453" s="178" t="s">
        <v>1</v>
      </c>
      <c r="I453" s="180"/>
      <c r="L453" s="177"/>
      <c r="M453" s="181"/>
      <c r="N453" s="182"/>
      <c r="O453" s="182"/>
      <c r="P453" s="182"/>
      <c r="Q453" s="182"/>
      <c r="R453" s="182"/>
      <c r="S453" s="182"/>
      <c r="T453" s="183"/>
      <c r="AT453" s="178" t="s">
        <v>126</v>
      </c>
      <c r="AU453" s="178" t="s">
        <v>124</v>
      </c>
      <c r="AV453" s="14" t="s">
        <v>77</v>
      </c>
      <c r="AW453" s="14" t="s">
        <v>28</v>
      </c>
      <c r="AX453" s="14" t="s">
        <v>72</v>
      </c>
      <c r="AY453" s="178" t="s">
        <v>116</v>
      </c>
    </row>
    <row r="454" spans="2:51" s="12" customFormat="1">
      <c r="B454" s="160"/>
      <c r="D454" s="161" t="s">
        <v>126</v>
      </c>
      <c r="E454" s="162" t="s">
        <v>1</v>
      </c>
      <c r="F454" s="163" t="s">
        <v>419</v>
      </c>
      <c r="H454" s="164">
        <v>2.2799999999999998</v>
      </c>
      <c r="I454" s="165"/>
      <c r="L454" s="160"/>
      <c r="M454" s="166"/>
      <c r="N454" s="167"/>
      <c r="O454" s="167"/>
      <c r="P454" s="167"/>
      <c r="Q454" s="167"/>
      <c r="R454" s="167"/>
      <c r="S454" s="167"/>
      <c r="T454" s="168"/>
      <c r="AT454" s="162" t="s">
        <v>126</v>
      </c>
      <c r="AU454" s="162" t="s">
        <v>124</v>
      </c>
      <c r="AV454" s="12" t="s">
        <v>124</v>
      </c>
      <c r="AW454" s="12" t="s">
        <v>28</v>
      </c>
      <c r="AX454" s="12" t="s">
        <v>72</v>
      </c>
      <c r="AY454" s="162" t="s">
        <v>116</v>
      </c>
    </row>
    <row r="455" spans="2:51" s="12" customFormat="1">
      <c r="B455" s="160"/>
      <c r="D455" s="161" t="s">
        <v>126</v>
      </c>
      <c r="E455" s="162" t="s">
        <v>1</v>
      </c>
      <c r="F455" s="163" t="s">
        <v>420</v>
      </c>
      <c r="H455" s="164">
        <v>2.2400000000000002</v>
      </c>
      <c r="I455" s="165"/>
      <c r="L455" s="160"/>
      <c r="M455" s="166"/>
      <c r="N455" s="167"/>
      <c r="O455" s="167"/>
      <c r="P455" s="167"/>
      <c r="Q455" s="167"/>
      <c r="R455" s="167"/>
      <c r="S455" s="167"/>
      <c r="T455" s="168"/>
      <c r="AT455" s="162" t="s">
        <v>126</v>
      </c>
      <c r="AU455" s="162" t="s">
        <v>124</v>
      </c>
      <c r="AV455" s="12" t="s">
        <v>124</v>
      </c>
      <c r="AW455" s="12" t="s">
        <v>28</v>
      </c>
      <c r="AX455" s="12" t="s">
        <v>72</v>
      </c>
      <c r="AY455" s="162" t="s">
        <v>116</v>
      </c>
    </row>
    <row r="456" spans="2:51" s="15" customFormat="1">
      <c r="B456" s="193"/>
      <c r="D456" s="161" t="s">
        <v>126</v>
      </c>
      <c r="E456" s="194" t="s">
        <v>1</v>
      </c>
      <c r="F456" s="195" t="s">
        <v>202</v>
      </c>
      <c r="H456" s="196">
        <v>4.5199999999999996</v>
      </c>
      <c r="I456" s="197"/>
      <c r="L456" s="193"/>
      <c r="M456" s="198"/>
      <c r="N456" s="199"/>
      <c r="O456" s="199"/>
      <c r="P456" s="199"/>
      <c r="Q456" s="199"/>
      <c r="R456" s="199"/>
      <c r="S456" s="199"/>
      <c r="T456" s="200"/>
      <c r="AT456" s="194" t="s">
        <v>126</v>
      </c>
      <c r="AU456" s="194" t="s">
        <v>124</v>
      </c>
      <c r="AV456" s="15" t="s">
        <v>134</v>
      </c>
      <c r="AW456" s="15" t="s">
        <v>28</v>
      </c>
      <c r="AX456" s="15" t="s">
        <v>72</v>
      </c>
      <c r="AY456" s="194" t="s">
        <v>116</v>
      </c>
    </row>
    <row r="457" spans="2:51" s="14" customFormat="1">
      <c r="B457" s="177"/>
      <c r="D457" s="161" t="s">
        <v>126</v>
      </c>
      <c r="E457" s="178" t="s">
        <v>1</v>
      </c>
      <c r="F457" s="179" t="s">
        <v>203</v>
      </c>
      <c r="H457" s="178" t="s">
        <v>1</v>
      </c>
      <c r="I457" s="180"/>
      <c r="L457" s="177"/>
      <c r="M457" s="181"/>
      <c r="N457" s="182"/>
      <c r="O457" s="182"/>
      <c r="P457" s="182"/>
      <c r="Q457" s="182"/>
      <c r="R457" s="182"/>
      <c r="S457" s="182"/>
      <c r="T457" s="183"/>
      <c r="AT457" s="178" t="s">
        <v>126</v>
      </c>
      <c r="AU457" s="178" t="s">
        <v>124</v>
      </c>
      <c r="AV457" s="14" t="s">
        <v>77</v>
      </c>
      <c r="AW457" s="14" t="s">
        <v>28</v>
      </c>
      <c r="AX457" s="14" t="s">
        <v>72</v>
      </c>
      <c r="AY457" s="178" t="s">
        <v>116</v>
      </c>
    </row>
    <row r="458" spans="2:51" s="12" customFormat="1">
      <c r="B458" s="160"/>
      <c r="D458" s="161" t="s">
        <v>126</v>
      </c>
      <c r="E458" s="162" t="s">
        <v>1</v>
      </c>
      <c r="F458" s="163" t="s">
        <v>421</v>
      </c>
      <c r="H458" s="164">
        <v>49.28</v>
      </c>
      <c r="I458" s="165"/>
      <c r="L458" s="160"/>
      <c r="M458" s="166"/>
      <c r="N458" s="167"/>
      <c r="O458" s="167"/>
      <c r="P458" s="167"/>
      <c r="Q458" s="167"/>
      <c r="R458" s="167"/>
      <c r="S458" s="167"/>
      <c r="T458" s="168"/>
      <c r="AT458" s="162" t="s">
        <v>126</v>
      </c>
      <c r="AU458" s="162" t="s">
        <v>124</v>
      </c>
      <c r="AV458" s="12" t="s">
        <v>124</v>
      </c>
      <c r="AW458" s="12" t="s">
        <v>28</v>
      </c>
      <c r="AX458" s="12" t="s">
        <v>72</v>
      </c>
      <c r="AY458" s="162" t="s">
        <v>116</v>
      </c>
    </row>
    <row r="459" spans="2:51" s="15" customFormat="1">
      <c r="B459" s="193"/>
      <c r="D459" s="161" t="s">
        <v>126</v>
      </c>
      <c r="E459" s="194" t="s">
        <v>1</v>
      </c>
      <c r="F459" s="195" t="s">
        <v>205</v>
      </c>
      <c r="H459" s="196">
        <v>49.28</v>
      </c>
      <c r="I459" s="197"/>
      <c r="L459" s="193"/>
      <c r="M459" s="198"/>
      <c r="N459" s="199"/>
      <c r="O459" s="199"/>
      <c r="P459" s="199"/>
      <c r="Q459" s="199"/>
      <c r="R459" s="199"/>
      <c r="S459" s="199"/>
      <c r="T459" s="200"/>
      <c r="AT459" s="194" t="s">
        <v>126</v>
      </c>
      <c r="AU459" s="194" t="s">
        <v>124</v>
      </c>
      <c r="AV459" s="15" t="s">
        <v>134</v>
      </c>
      <c r="AW459" s="15" t="s">
        <v>28</v>
      </c>
      <c r="AX459" s="15" t="s">
        <v>72</v>
      </c>
      <c r="AY459" s="194" t="s">
        <v>116</v>
      </c>
    </row>
    <row r="460" spans="2:51" s="14" customFormat="1">
      <c r="B460" s="177"/>
      <c r="D460" s="161" t="s">
        <v>126</v>
      </c>
      <c r="E460" s="178" t="s">
        <v>1</v>
      </c>
      <c r="F460" s="179" t="s">
        <v>206</v>
      </c>
      <c r="H460" s="178" t="s">
        <v>1</v>
      </c>
      <c r="I460" s="180"/>
      <c r="L460" s="177"/>
      <c r="M460" s="181"/>
      <c r="N460" s="182"/>
      <c r="O460" s="182"/>
      <c r="P460" s="182"/>
      <c r="Q460" s="182"/>
      <c r="R460" s="182"/>
      <c r="S460" s="182"/>
      <c r="T460" s="183"/>
      <c r="AT460" s="178" t="s">
        <v>126</v>
      </c>
      <c r="AU460" s="178" t="s">
        <v>124</v>
      </c>
      <c r="AV460" s="14" t="s">
        <v>77</v>
      </c>
      <c r="AW460" s="14" t="s">
        <v>28</v>
      </c>
      <c r="AX460" s="14" t="s">
        <v>72</v>
      </c>
      <c r="AY460" s="178" t="s">
        <v>116</v>
      </c>
    </row>
    <row r="461" spans="2:51" s="12" customFormat="1">
      <c r="B461" s="160"/>
      <c r="D461" s="161" t="s">
        <v>126</v>
      </c>
      <c r="E461" s="162" t="s">
        <v>1</v>
      </c>
      <c r="F461" s="163" t="s">
        <v>422</v>
      </c>
      <c r="H461" s="164">
        <v>10.56</v>
      </c>
      <c r="I461" s="165"/>
      <c r="L461" s="160"/>
      <c r="M461" s="166"/>
      <c r="N461" s="167"/>
      <c r="O461" s="167"/>
      <c r="P461" s="167"/>
      <c r="Q461" s="167"/>
      <c r="R461" s="167"/>
      <c r="S461" s="167"/>
      <c r="T461" s="168"/>
      <c r="AT461" s="162" t="s">
        <v>126</v>
      </c>
      <c r="AU461" s="162" t="s">
        <v>124</v>
      </c>
      <c r="AV461" s="12" t="s">
        <v>124</v>
      </c>
      <c r="AW461" s="12" t="s">
        <v>28</v>
      </c>
      <c r="AX461" s="12" t="s">
        <v>72</v>
      </c>
      <c r="AY461" s="162" t="s">
        <v>116</v>
      </c>
    </row>
    <row r="462" spans="2:51" s="12" customFormat="1">
      <c r="B462" s="160"/>
      <c r="D462" s="161" t="s">
        <v>126</v>
      </c>
      <c r="E462" s="162" t="s">
        <v>1</v>
      </c>
      <c r="F462" s="163" t="s">
        <v>423</v>
      </c>
      <c r="H462" s="164">
        <v>3.4</v>
      </c>
      <c r="I462" s="165"/>
      <c r="L462" s="160"/>
      <c r="M462" s="166"/>
      <c r="N462" s="167"/>
      <c r="O462" s="167"/>
      <c r="P462" s="167"/>
      <c r="Q462" s="167"/>
      <c r="R462" s="167"/>
      <c r="S462" s="167"/>
      <c r="T462" s="168"/>
      <c r="AT462" s="162" t="s">
        <v>126</v>
      </c>
      <c r="AU462" s="162" t="s">
        <v>124</v>
      </c>
      <c r="AV462" s="12" t="s">
        <v>124</v>
      </c>
      <c r="AW462" s="12" t="s">
        <v>28</v>
      </c>
      <c r="AX462" s="12" t="s">
        <v>72</v>
      </c>
      <c r="AY462" s="162" t="s">
        <v>116</v>
      </c>
    </row>
    <row r="463" spans="2:51" s="12" customFormat="1">
      <c r="B463" s="160"/>
      <c r="D463" s="161" t="s">
        <v>126</v>
      </c>
      <c r="E463" s="162" t="s">
        <v>1</v>
      </c>
      <c r="F463" s="163" t="s">
        <v>424</v>
      </c>
      <c r="H463" s="164">
        <v>2.72</v>
      </c>
      <c r="I463" s="165"/>
      <c r="L463" s="160"/>
      <c r="M463" s="166"/>
      <c r="N463" s="167"/>
      <c r="O463" s="167"/>
      <c r="P463" s="167"/>
      <c r="Q463" s="167"/>
      <c r="R463" s="167"/>
      <c r="S463" s="167"/>
      <c r="T463" s="168"/>
      <c r="AT463" s="162" t="s">
        <v>126</v>
      </c>
      <c r="AU463" s="162" t="s">
        <v>124</v>
      </c>
      <c r="AV463" s="12" t="s">
        <v>124</v>
      </c>
      <c r="AW463" s="12" t="s">
        <v>28</v>
      </c>
      <c r="AX463" s="12" t="s">
        <v>72</v>
      </c>
      <c r="AY463" s="162" t="s">
        <v>116</v>
      </c>
    </row>
    <row r="464" spans="2:51" s="12" customFormat="1">
      <c r="B464" s="160"/>
      <c r="D464" s="161" t="s">
        <v>126</v>
      </c>
      <c r="E464" s="162" t="s">
        <v>1</v>
      </c>
      <c r="F464" s="163" t="s">
        <v>425</v>
      </c>
      <c r="H464" s="164">
        <v>3.45</v>
      </c>
      <c r="I464" s="165"/>
      <c r="L464" s="160"/>
      <c r="M464" s="166"/>
      <c r="N464" s="167"/>
      <c r="O464" s="167"/>
      <c r="P464" s="167"/>
      <c r="Q464" s="167"/>
      <c r="R464" s="167"/>
      <c r="S464" s="167"/>
      <c r="T464" s="168"/>
      <c r="AT464" s="162" t="s">
        <v>126</v>
      </c>
      <c r="AU464" s="162" t="s">
        <v>124</v>
      </c>
      <c r="AV464" s="12" t="s">
        <v>124</v>
      </c>
      <c r="AW464" s="12" t="s">
        <v>28</v>
      </c>
      <c r="AX464" s="12" t="s">
        <v>72</v>
      </c>
      <c r="AY464" s="162" t="s">
        <v>116</v>
      </c>
    </row>
    <row r="465" spans="2:65" s="12" customFormat="1">
      <c r="B465" s="160"/>
      <c r="D465" s="161" t="s">
        <v>126</v>
      </c>
      <c r="E465" s="162" t="s">
        <v>1</v>
      </c>
      <c r="F465" s="163" t="s">
        <v>422</v>
      </c>
      <c r="H465" s="164">
        <v>10.56</v>
      </c>
      <c r="I465" s="165"/>
      <c r="L465" s="160"/>
      <c r="M465" s="166"/>
      <c r="N465" s="167"/>
      <c r="O465" s="167"/>
      <c r="P465" s="167"/>
      <c r="Q465" s="167"/>
      <c r="R465" s="167"/>
      <c r="S465" s="167"/>
      <c r="T465" s="168"/>
      <c r="AT465" s="162" t="s">
        <v>126</v>
      </c>
      <c r="AU465" s="162" t="s">
        <v>124</v>
      </c>
      <c r="AV465" s="12" t="s">
        <v>124</v>
      </c>
      <c r="AW465" s="12" t="s">
        <v>28</v>
      </c>
      <c r="AX465" s="12" t="s">
        <v>72</v>
      </c>
      <c r="AY465" s="162" t="s">
        <v>116</v>
      </c>
    </row>
    <row r="466" spans="2:65" s="12" customFormat="1">
      <c r="B466" s="160"/>
      <c r="D466" s="161" t="s">
        <v>126</v>
      </c>
      <c r="E466" s="162" t="s">
        <v>1</v>
      </c>
      <c r="F466" s="163" t="s">
        <v>423</v>
      </c>
      <c r="H466" s="164">
        <v>3.4</v>
      </c>
      <c r="I466" s="165"/>
      <c r="L466" s="160"/>
      <c r="M466" s="166"/>
      <c r="N466" s="167"/>
      <c r="O466" s="167"/>
      <c r="P466" s="167"/>
      <c r="Q466" s="167"/>
      <c r="R466" s="167"/>
      <c r="S466" s="167"/>
      <c r="T466" s="168"/>
      <c r="AT466" s="162" t="s">
        <v>126</v>
      </c>
      <c r="AU466" s="162" t="s">
        <v>124</v>
      </c>
      <c r="AV466" s="12" t="s">
        <v>124</v>
      </c>
      <c r="AW466" s="12" t="s">
        <v>28</v>
      </c>
      <c r="AX466" s="12" t="s">
        <v>72</v>
      </c>
      <c r="AY466" s="162" t="s">
        <v>116</v>
      </c>
    </row>
    <row r="467" spans="2:65" s="12" customFormat="1">
      <c r="B467" s="160"/>
      <c r="D467" s="161" t="s">
        <v>126</v>
      </c>
      <c r="E467" s="162" t="s">
        <v>1</v>
      </c>
      <c r="F467" s="163" t="s">
        <v>424</v>
      </c>
      <c r="H467" s="164">
        <v>2.72</v>
      </c>
      <c r="I467" s="165"/>
      <c r="L467" s="160"/>
      <c r="M467" s="166"/>
      <c r="N467" s="167"/>
      <c r="O467" s="167"/>
      <c r="P467" s="167"/>
      <c r="Q467" s="167"/>
      <c r="R467" s="167"/>
      <c r="S467" s="167"/>
      <c r="T467" s="168"/>
      <c r="AT467" s="162" t="s">
        <v>126</v>
      </c>
      <c r="AU467" s="162" t="s">
        <v>124</v>
      </c>
      <c r="AV467" s="12" t="s">
        <v>124</v>
      </c>
      <c r="AW467" s="12" t="s">
        <v>28</v>
      </c>
      <c r="AX467" s="12" t="s">
        <v>72</v>
      </c>
      <c r="AY467" s="162" t="s">
        <v>116</v>
      </c>
    </row>
    <row r="468" spans="2:65" s="12" customFormat="1">
      <c r="B468" s="160"/>
      <c r="D468" s="161" t="s">
        <v>126</v>
      </c>
      <c r="E468" s="162" t="s">
        <v>1</v>
      </c>
      <c r="F468" s="163" t="s">
        <v>426</v>
      </c>
      <c r="H468" s="164">
        <v>4.0599999999999996</v>
      </c>
      <c r="I468" s="165"/>
      <c r="L468" s="160"/>
      <c r="M468" s="166"/>
      <c r="N468" s="167"/>
      <c r="O468" s="167"/>
      <c r="P468" s="167"/>
      <c r="Q468" s="167"/>
      <c r="R468" s="167"/>
      <c r="S468" s="167"/>
      <c r="T468" s="168"/>
      <c r="AT468" s="162" t="s">
        <v>126</v>
      </c>
      <c r="AU468" s="162" t="s">
        <v>124</v>
      </c>
      <c r="AV468" s="12" t="s">
        <v>124</v>
      </c>
      <c r="AW468" s="12" t="s">
        <v>28</v>
      </c>
      <c r="AX468" s="12" t="s">
        <v>72</v>
      </c>
      <c r="AY468" s="162" t="s">
        <v>116</v>
      </c>
    </row>
    <row r="469" spans="2:65" s="15" customFormat="1">
      <c r="B469" s="193"/>
      <c r="D469" s="161" t="s">
        <v>126</v>
      </c>
      <c r="E469" s="194" t="s">
        <v>1</v>
      </c>
      <c r="F469" s="195" t="s">
        <v>212</v>
      </c>
      <c r="H469" s="196">
        <v>40.869999999999997</v>
      </c>
      <c r="I469" s="197"/>
      <c r="L469" s="193"/>
      <c r="M469" s="198"/>
      <c r="N469" s="199"/>
      <c r="O469" s="199"/>
      <c r="P469" s="199"/>
      <c r="Q469" s="199"/>
      <c r="R469" s="199"/>
      <c r="S469" s="199"/>
      <c r="T469" s="200"/>
      <c r="AT469" s="194" t="s">
        <v>126</v>
      </c>
      <c r="AU469" s="194" t="s">
        <v>124</v>
      </c>
      <c r="AV469" s="15" t="s">
        <v>134</v>
      </c>
      <c r="AW469" s="15" t="s">
        <v>28</v>
      </c>
      <c r="AX469" s="15" t="s">
        <v>72</v>
      </c>
      <c r="AY469" s="194" t="s">
        <v>116</v>
      </c>
    </row>
    <row r="470" spans="2:65" s="14" customFormat="1">
      <c r="B470" s="177"/>
      <c r="D470" s="161" t="s">
        <v>126</v>
      </c>
      <c r="E470" s="178" t="s">
        <v>1</v>
      </c>
      <c r="F470" s="179" t="s">
        <v>213</v>
      </c>
      <c r="H470" s="178" t="s">
        <v>1</v>
      </c>
      <c r="I470" s="180"/>
      <c r="L470" s="177"/>
      <c r="M470" s="181"/>
      <c r="N470" s="182"/>
      <c r="O470" s="182"/>
      <c r="P470" s="182"/>
      <c r="Q470" s="182"/>
      <c r="R470" s="182"/>
      <c r="S470" s="182"/>
      <c r="T470" s="183"/>
      <c r="AT470" s="178" t="s">
        <v>126</v>
      </c>
      <c r="AU470" s="178" t="s">
        <v>124</v>
      </c>
      <c r="AV470" s="14" t="s">
        <v>77</v>
      </c>
      <c r="AW470" s="14" t="s">
        <v>28</v>
      </c>
      <c r="AX470" s="14" t="s">
        <v>72</v>
      </c>
      <c r="AY470" s="178" t="s">
        <v>116</v>
      </c>
    </row>
    <row r="471" spans="2:65" s="12" customFormat="1">
      <c r="B471" s="160"/>
      <c r="D471" s="161" t="s">
        <v>126</v>
      </c>
      <c r="E471" s="162" t="s">
        <v>1</v>
      </c>
      <c r="F471" s="163" t="s">
        <v>417</v>
      </c>
      <c r="H471" s="164">
        <v>2.2400000000000002</v>
      </c>
      <c r="I471" s="165"/>
      <c r="L471" s="160"/>
      <c r="M471" s="166"/>
      <c r="N471" s="167"/>
      <c r="O471" s="167"/>
      <c r="P471" s="167"/>
      <c r="Q471" s="167"/>
      <c r="R471" s="167"/>
      <c r="S471" s="167"/>
      <c r="T471" s="168"/>
      <c r="AT471" s="162" t="s">
        <v>126</v>
      </c>
      <c r="AU471" s="162" t="s">
        <v>124</v>
      </c>
      <c r="AV471" s="12" t="s">
        <v>124</v>
      </c>
      <c r="AW471" s="12" t="s">
        <v>28</v>
      </c>
      <c r="AX471" s="12" t="s">
        <v>72</v>
      </c>
      <c r="AY471" s="162" t="s">
        <v>116</v>
      </c>
    </row>
    <row r="472" spans="2:65" s="12" customFormat="1">
      <c r="B472" s="160"/>
      <c r="D472" s="161" t="s">
        <v>126</v>
      </c>
      <c r="E472" s="162" t="s">
        <v>1</v>
      </c>
      <c r="F472" s="163" t="s">
        <v>427</v>
      </c>
      <c r="H472" s="164">
        <v>7.84</v>
      </c>
      <c r="I472" s="165"/>
      <c r="L472" s="160"/>
      <c r="M472" s="166"/>
      <c r="N472" s="167"/>
      <c r="O472" s="167"/>
      <c r="P472" s="167"/>
      <c r="Q472" s="167"/>
      <c r="R472" s="167"/>
      <c r="S472" s="167"/>
      <c r="T472" s="168"/>
      <c r="AT472" s="162" t="s">
        <v>126</v>
      </c>
      <c r="AU472" s="162" t="s">
        <v>124</v>
      </c>
      <c r="AV472" s="12" t="s">
        <v>124</v>
      </c>
      <c r="AW472" s="12" t="s">
        <v>28</v>
      </c>
      <c r="AX472" s="12" t="s">
        <v>72</v>
      </c>
      <c r="AY472" s="162" t="s">
        <v>116</v>
      </c>
    </row>
    <row r="473" spans="2:65" s="12" customFormat="1">
      <c r="B473" s="160"/>
      <c r="D473" s="161" t="s">
        <v>126</v>
      </c>
      <c r="E473" s="162" t="s">
        <v>1</v>
      </c>
      <c r="F473" s="163" t="s">
        <v>428</v>
      </c>
      <c r="H473" s="164">
        <v>3.93</v>
      </c>
      <c r="I473" s="165"/>
      <c r="L473" s="160"/>
      <c r="M473" s="166"/>
      <c r="N473" s="167"/>
      <c r="O473" s="167"/>
      <c r="P473" s="167"/>
      <c r="Q473" s="167"/>
      <c r="R473" s="167"/>
      <c r="S473" s="167"/>
      <c r="T473" s="168"/>
      <c r="AT473" s="162" t="s">
        <v>126</v>
      </c>
      <c r="AU473" s="162" t="s">
        <v>124</v>
      </c>
      <c r="AV473" s="12" t="s">
        <v>124</v>
      </c>
      <c r="AW473" s="12" t="s">
        <v>28</v>
      </c>
      <c r="AX473" s="12" t="s">
        <v>72</v>
      </c>
      <c r="AY473" s="162" t="s">
        <v>116</v>
      </c>
    </row>
    <row r="474" spans="2:65" s="15" customFormat="1">
      <c r="B474" s="193"/>
      <c r="D474" s="161" t="s">
        <v>126</v>
      </c>
      <c r="E474" s="194" t="s">
        <v>1</v>
      </c>
      <c r="F474" s="195" t="s">
        <v>217</v>
      </c>
      <c r="H474" s="196">
        <v>14.01</v>
      </c>
      <c r="I474" s="197"/>
      <c r="L474" s="193"/>
      <c r="M474" s="198"/>
      <c r="N474" s="199"/>
      <c r="O474" s="199"/>
      <c r="P474" s="199"/>
      <c r="Q474" s="199"/>
      <c r="R474" s="199"/>
      <c r="S474" s="199"/>
      <c r="T474" s="200"/>
      <c r="AT474" s="194" t="s">
        <v>126</v>
      </c>
      <c r="AU474" s="194" t="s">
        <v>124</v>
      </c>
      <c r="AV474" s="15" t="s">
        <v>134</v>
      </c>
      <c r="AW474" s="15" t="s">
        <v>28</v>
      </c>
      <c r="AX474" s="15" t="s">
        <v>72</v>
      </c>
      <c r="AY474" s="194" t="s">
        <v>116</v>
      </c>
    </row>
    <row r="475" spans="2:65" s="13" customFormat="1">
      <c r="B475" s="169"/>
      <c r="D475" s="161" t="s">
        <v>126</v>
      </c>
      <c r="E475" s="170" t="s">
        <v>1</v>
      </c>
      <c r="F475" s="171" t="s">
        <v>128</v>
      </c>
      <c r="H475" s="172">
        <v>116.1</v>
      </c>
      <c r="I475" s="173"/>
      <c r="L475" s="169"/>
      <c r="M475" s="174"/>
      <c r="N475" s="175"/>
      <c r="O475" s="175"/>
      <c r="P475" s="175"/>
      <c r="Q475" s="175"/>
      <c r="R475" s="175"/>
      <c r="S475" s="175"/>
      <c r="T475" s="176"/>
      <c r="AT475" s="170" t="s">
        <v>126</v>
      </c>
      <c r="AU475" s="170" t="s">
        <v>124</v>
      </c>
      <c r="AV475" s="13" t="s">
        <v>123</v>
      </c>
      <c r="AW475" s="13" t="s">
        <v>28</v>
      </c>
      <c r="AX475" s="13" t="s">
        <v>77</v>
      </c>
      <c r="AY475" s="170" t="s">
        <v>116</v>
      </c>
    </row>
    <row r="476" spans="2:65" s="1" customFormat="1" ht="24" customHeight="1">
      <c r="B476" s="146"/>
      <c r="C476" s="147" t="s">
        <v>429</v>
      </c>
      <c r="D476" s="147" t="s">
        <v>118</v>
      </c>
      <c r="E476" s="148" t="s">
        <v>430</v>
      </c>
      <c r="F476" s="149" t="s">
        <v>431</v>
      </c>
      <c r="G476" s="150" t="s">
        <v>154</v>
      </c>
      <c r="H476" s="151">
        <v>362.4</v>
      </c>
      <c r="I476" s="152"/>
      <c r="J476" s="151">
        <f>ROUND(I476*H476,3)</f>
        <v>0</v>
      </c>
      <c r="K476" s="149" t="s">
        <v>131</v>
      </c>
      <c r="L476" s="32"/>
      <c r="M476" s="153" t="s">
        <v>1</v>
      </c>
      <c r="N476" s="154" t="s">
        <v>38</v>
      </c>
      <c r="O476" s="55"/>
      <c r="P476" s="155">
        <f>O476*H476</f>
        <v>0</v>
      </c>
      <c r="Q476" s="155">
        <v>2.3000000000000001E-4</v>
      </c>
      <c r="R476" s="155">
        <f>Q476*H476</f>
        <v>8.3351999999999996E-2</v>
      </c>
      <c r="S476" s="155">
        <v>0</v>
      </c>
      <c r="T476" s="156">
        <f>S476*H476</f>
        <v>0</v>
      </c>
      <c r="AR476" s="157" t="s">
        <v>123</v>
      </c>
      <c r="AT476" s="157" t="s">
        <v>118</v>
      </c>
      <c r="AU476" s="157" t="s">
        <v>124</v>
      </c>
      <c r="AY476" s="17" t="s">
        <v>116</v>
      </c>
      <c r="BE476" s="158">
        <f>IF(N476="základná",J476,0)</f>
        <v>0</v>
      </c>
      <c r="BF476" s="158">
        <f>IF(N476="znížená",J476,0)</f>
        <v>0</v>
      </c>
      <c r="BG476" s="158">
        <f>IF(N476="zákl. prenesená",J476,0)</f>
        <v>0</v>
      </c>
      <c r="BH476" s="158">
        <f>IF(N476="zníž. prenesená",J476,0)</f>
        <v>0</v>
      </c>
      <c r="BI476" s="158">
        <f>IF(N476="nulová",J476,0)</f>
        <v>0</v>
      </c>
      <c r="BJ476" s="17" t="s">
        <v>124</v>
      </c>
      <c r="BK476" s="159">
        <f>ROUND(I476*H476,3)</f>
        <v>0</v>
      </c>
      <c r="BL476" s="17" t="s">
        <v>123</v>
      </c>
      <c r="BM476" s="157" t="s">
        <v>432</v>
      </c>
    </row>
    <row r="477" spans="2:65" s="14" customFormat="1">
      <c r="B477" s="177"/>
      <c r="D477" s="161" t="s">
        <v>126</v>
      </c>
      <c r="E477" s="178" t="s">
        <v>1</v>
      </c>
      <c r="F477" s="179" t="s">
        <v>191</v>
      </c>
      <c r="H477" s="178" t="s">
        <v>1</v>
      </c>
      <c r="I477" s="180"/>
      <c r="L477" s="177"/>
      <c r="M477" s="181"/>
      <c r="N477" s="182"/>
      <c r="O477" s="182"/>
      <c r="P477" s="182"/>
      <c r="Q477" s="182"/>
      <c r="R477" s="182"/>
      <c r="S477" s="182"/>
      <c r="T477" s="183"/>
      <c r="AT477" s="178" t="s">
        <v>126</v>
      </c>
      <c r="AU477" s="178" t="s">
        <v>124</v>
      </c>
      <c r="AV477" s="14" t="s">
        <v>77</v>
      </c>
      <c r="AW477" s="14" t="s">
        <v>28</v>
      </c>
      <c r="AX477" s="14" t="s">
        <v>72</v>
      </c>
      <c r="AY477" s="178" t="s">
        <v>116</v>
      </c>
    </row>
    <row r="478" spans="2:65" s="14" customFormat="1">
      <c r="B478" s="177"/>
      <c r="D478" s="161" t="s">
        <v>126</v>
      </c>
      <c r="E478" s="178" t="s">
        <v>1</v>
      </c>
      <c r="F478" s="179" t="s">
        <v>192</v>
      </c>
      <c r="H478" s="178" t="s">
        <v>1</v>
      </c>
      <c r="I478" s="180"/>
      <c r="L478" s="177"/>
      <c r="M478" s="181"/>
      <c r="N478" s="182"/>
      <c r="O478" s="182"/>
      <c r="P478" s="182"/>
      <c r="Q478" s="182"/>
      <c r="R478" s="182"/>
      <c r="S478" s="182"/>
      <c r="T478" s="183"/>
      <c r="AT478" s="178" t="s">
        <v>126</v>
      </c>
      <c r="AU478" s="178" t="s">
        <v>124</v>
      </c>
      <c r="AV478" s="14" t="s">
        <v>77</v>
      </c>
      <c r="AW478" s="14" t="s">
        <v>28</v>
      </c>
      <c r="AX478" s="14" t="s">
        <v>72</v>
      </c>
      <c r="AY478" s="178" t="s">
        <v>116</v>
      </c>
    </row>
    <row r="479" spans="2:65" s="12" customFormat="1">
      <c r="B479" s="160"/>
      <c r="D479" s="161" t="s">
        <v>126</v>
      </c>
      <c r="E479" s="162" t="s">
        <v>1</v>
      </c>
      <c r="F479" s="163" t="s">
        <v>433</v>
      </c>
      <c r="H479" s="164">
        <v>4.5599999999999996</v>
      </c>
      <c r="I479" s="165"/>
      <c r="L479" s="160"/>
      <c r="M479" s="166"/>
      <c r="N479" s="167"/>
      <c r="O479" s="167"/>
      <c r="P479" s="167"/>
      <c r="Q479" s="167"/>
      <c r="R479" s="167"/>
      <c r="S479" s="167"/>
      <c r="T479" s="168"/>
      <c r="AT479" s="162" t="s">
        <v>126</v>
      </c>
      <c r="AU479" s="162" t="s">
        <v>124</v>
      </c>
      <c r="AV479" s="12" t="s">
        <v>124</v>
      </c>
      <c r="AW479" s="12" t="s">
        <v>28</v>
      </c>
      <c r="AX479" s="12" t="s">
        <v>72</v>
      </c>
      <c r="AY479" s="162" t="s">
        <v>116</v>
      </c>
    </row>
    <row r="480" spans="2:65" s="12" customFormat="1">
      <c r="B480" s="160"/>
      <c r="D480" s="161" t="s">
        <v>126</v>
      </c>
      <c r="E480" s="162" t="s">
        <v>1</v>
      </c>
      <c r="F480" s="163" t="s">
        <v>434</v>
      </c>
      <c r="H480" s="164">
        <v>5.3</v>
      </c>
      <c r="I480" s="165"/>
      <c r="L480" s="160"/>
      <c r="M480" s="166"/>
      <c r="N480" s="167"/>
      <c r="O480" s="167"/>
      <c r="P480" s="167"/>
      <c r="Q480" s="167"/>
      <c r="R480" s="167"/>
      <c r="S480" s="167"/>
      <c r="T480" s="168"/>
      <c r="AT480" s="162" t="s">
        <v>126</v>
      </c>
      <c r="AU480" s="162" t="s">
        <v>124</v>
      </c>
      <c r="AV480" s="12" t="s">
        <v>124</v>
      </c>
      <c r="AW480" s="12" t="s">
        <v>28</v>
      </c>
      <c r="AX480" s="12" t="s">
        <v>72</v>
      </c>
      <c r="AY480" s="162" t="s">
        <v>116</v>
      </c>
    </row>
    <row r="481" spans="2:51" s="12" customFormat="1">
      <c r="B481" s="160"/>
      <c r="D481" s="161" t="s">
        <v>126</v>
      </c>
      <c r="E481" s="162" t="s">
        <v>1</v>
      </c>
      <c r="F481" s="163" t="s">
        <v>435</v>
      </c>
      <c r="H481" s="164">
        <v>5.16</v>
      </c>
      <c r="I481" s="165"/>
      <c r="L481" s="160"/>
      <c r="M481" s="166"/>
      <c r="N481" s="167"/>
      <c r="O481" s="167"/>
      <c r="P481" s="167"/>
      <c r="Q481" s="167"/>
      <c r="R481" s="167"/>
      <c r="S481" s="167"/>
      <c r="T481" s="168"/>
      <c r="AT481" s="162" t="s">
        <v>126</v>
      </c>
      <c r="AU481" s="162" t="s">
        <v>124</v>
      </c>
      <c r="AV481" s="12" t="s">
        <v>124</v>
      </c>
      <c r="AW481" s="12" t="s">
        <v>28</v>
      </c>
      <c r="AX481" s="12" t="s">
        <v>72</v>
      </c>
      <c r="AY481" s="162" t="s">
        <v>116</v>
      </c>
    </row>
    <row r="482" spans="2:51" s="12" customFormat="1">
      <c r="B482" s="160"/>
      <c r="D482" s="161" t="s">
        <v>126</v>
      </c>
      <c r="E482" s="162" t="s">
        <v>1</v>
      </c>
      <c r="F482" s="163" t="s">
        <v>436</v>
      </c>
      <c r="H482" s="164">
        <v>11.84</v>
      </c>
      <c r="I482" s="165"/>
      <c r="L482" s="160"/>
      <c r="M482" s="166"/>
      <c r="N482" s="167"/>
      <c r="O482" s="167"/>
      <c r="P482" s="167"/>
      <c r="Q482" s="167"/>
      <c r="R482" s="167"/>
      <c r="S482" s="167"/>
      <c r="T482" s="168"/>
      <c r="AT482" s="162" t="s">
        <v>126</v>
      </c>
      <c r="AU482" s="162" t="s">
        <v>124</v>
      </c>
      <c r="AV482" s="12" t="s">
        <v>124</v>
      </c>
      <c r="AW482" s="12" t="s">
        <v>28</v>
      </c>
      <c r="AX482" s="12" t="s">
        <v>72</v>
      </c>
      <c r="AY482" s="162" t="s">
        <v>116</v>
      </c>
    </row>
    <row r="483" spans="2:51" s="12" customFormat="1">
      <c r="B483" s="160"/>
      <c r="D483" s="161" t="s">
        <v>126</v>
      </c>
      <c r="E483" s="162" t="s">
        <v>1</v>
      </c>
      <c r="F483" s="163" t="s">
        <v>437</v>
      </c>
      <c r="H483" s="164">
        <v>1.76</v>
      </c>
      <c r="I483" s="165"/>
      <c r="L483" s="160"/>
      <c r="M483" s="166"/>
      <c r="N483" s="167"/>
      <c r="O483" s="167"/>
      <c r="P483" s="167"/>
      <c r="Q483" s="167"/>
      <c r="R483" s="167"/>
      <c r="S483" s="167"/>
      <c r="T483" s="168"/>
      <c r="AT483" s="162" t="s">
        <v>126</v>
      </c>
      <c r="AU483" s="162" t="s">
        <v>124</v>
      </c>
      <c r="AV483" s="12" t="s">
        <v>124</v>
      </c>
      <c r="AW483" s="12" t="s">
        <v>28</v>
      </c>
      <c r="AX483" s="12" t="s">
        <v>72</v>
      </c>
      <c r="AY483" s="162" t="s">
        <v>116</v>
      </c>
    </row>
    <row r="484" spans="2:51" s="15" customFormat="1">
      <c r="B484" s="193"/>
      <c r="D484" s="161" t="s">
        <v>126</v>
      </c>
      <c r="E484" s="194" t="s">
        <v>1</v>
      </c>
      <c r="F484" s="195" t="s">
        <v>198</v>
      </c>
      <c r="H484" s="196">
        <v>28.62</v>
      </c>
      <c r="I484" s="197"/>
      <c r="L484" s="193"/>
      <c r="M484" s="198"/>
      <c r="N484" s="199"/>
      <c r="O484" s="199"/>
      <c r="P484" s="199"/>
      <c r="Q484" s="199"/>
      <c r="R484" s="199"/>
      <c r="S484" s="199"/>
      <c r="T484" s="200"/>
      <c r="AT484" s="194" t="s">
        <v>126</v>
      </c>
      <c r="AU484" s="194" t="s">
        <v>124</v>
      </c>
      <c r="AV484" s="15" t="s">
        <v>134</v>
      </c>
      <c r="AW484" s="15" t="s">
        <v>28</v>
      </c>
      <c r="AX484" s="15" t="s">
        <v>72</v>
      </c>
      <c r="AY484" s="194" t="s">
        <v>116</v>
      </c>
    </row>
    <row r="485" spans="2:51" s="14" customFormat="1">
      <c r="B485" s="177"/>
      <c r="D485" s="161" t="s">
        <v>126</v>
      </c>
      <c r="E485" s="178" t="s">
        <v>1</v>
      </c>
      <c r="F485" s="179" t="s">
        <v>199</v>
      </c>
      <c r="H485" s="178" t="s">
        <v>1</v>
      </c>
      <c r="I485" s="180"/>
      <c r="L485" s="177"/>
      <c r="M485" s="181"/>
      <c r="N485" s="182"/>
      <c r="O485" s="182"/>
      <c r="P485" s="182"/>
      <c r="Q485" s="182"/>
      <c r="R485" s="182"/>
      <c r="S485" s="182"/>
      <c r="T485" s="183"/>
      <c r="AT485" s="178" t="s">
        <v>126</v>
      </c>
      <c r="AU485" s="178" t="s">
        <v>124</v>
      </c>
      <c r="AV485" s="14" t="s">
        <v>77</v>
      </c>
      <c r="AW485" s="14" t="s">
        <v>28</v>
      </c>
      <c r="AX485" s="14" t="s">
        <v>72</v>
      </c>
      <c r="AY485" s="178" t="s">
        <v>116</v>
      </c>
    </row>
    <row r="486" spans="2:51" s="12" customFormat="1">
      <c r="B486" s="160"/>
      <c r="D486" s="161" t="s">
        <v>126</v>
      </c>
      <c r="E486" s="162" t="s">
        <v>1</v>
      </c>
      <c r="F486" s="163" t="s">
        <v>438</v>
      </c>
      <c r="H486" s="164">
        <v>11.88</v>
      </c>
      <c r="I486" s="165"/>
      <c r="L486" s="160"/>
      <c r="M486" s="166"/>
      <c r="N486" s="167"/>
      <c r="O486" s="167"/>
      <c r="P486" s="167"/>
      <c r="Q486" s="167"/>
      <c r="R486" s="167"/>
      <c r="S486" s="167"/>
      <c r="T486" s="168"/>
      <c r="AT486" s="162" t="s">
        <v>126</v>
      </c>
      <c r="AU486" s="162" t="s">
        <v>124</v>
      </c>
      <c r="AV486" s="12" t="s">
        <v>124</v>
      </c>
      <c r="AW486" s="12" t="s">
        <v>28</v>
      </c>
      <c r="AX486" s="12" t="s">
        <v>72</v>
      </c>
      <c r="AY486" s="162" t="s">
        <v>116</v>
      </c>
    </row>
    <row r="487" spans="2:51" s="12" customFormat="1">
      <c r="B487" s="160"/>
      <c r="D487" s="161" t="s">
        <v>126</v>
      </c>
      <c r="E487" s="162" t="s">
        <v>1</v>
      </c>
      <c r="F487" s="163" t="s">
        <v>439</v>
      </c>
      <c r="H487" s="164">
        <v>11.84</v>
      </c>
      <c r="I487" s="165"/>
      <c r="L487" s="160"/>
      <c r="M487" s="166"/>
      <c r="N487" s="167"/>
      <c r="O487" s="167"/>
      <c r="P487" s="167"/>
      <c r="Q487" s="167"/>
      <c r="R487" s="167"/>
      <c r="S487" s="167"/>
      <c r="T487" s="168"/>
      <c r="AT487" s="162" t="s">
        <v>126</v>
      </c>
      <c r="AU487" s="162" t="s">
        <v>124</v>
      </c>
      <c r="AV487" s="12" t="s">
        <v>124</v>
      </c>
      <c r="AW487" s="12" t="s">
        <v>28</v>
      </c>
      <c r="AX487" s="12" t="s">
        <v>72</v>
      </c>
      <c r="AY487" s="162" t="s">
        <v>116</v>
      </c>
    </row>
    <row r="488" spans="2:51" s="15" customFormat="1">
      <c r="B488" s="193"/>
      <c r="D488" s="161" t="s">
        <v>126</v>
      </c>
      <c r="E488" s="194" t="s">
        <v>1</v>
      </c>
      <c r="F488" s="195" t="s">
        <v>202</v>
      </c>
      <c r="H488" s="196">
        <v>23.72</v>
      </c>
      <c r="I488" s="197"/>
      <c r="L488" s="193"/>
      <c r="M488" s="198"/>
      <c r="N488" s="199"/>
      <c r="O488" s="199"/>
      <c r="P488" s="199"/>
      <c r="Q488" s="199"/>
      <c r="R488" s="199"/>
      <c r="S488" s="199"/>
      <c r="T488" s="200"/>
      <c r="AT488" s="194" t="s">
        <v>126</v>
      </c>
      <c r="AU488" s="194" t="s">
        <v>124</v>
      </c>
      <c r="AV488" s="15" t="s">
        <v>134</v>
      </c>
      <c r="AW488" s="15" t="s">
        <v>28</v>
      </c>
      <c r="AX488" s="15" t="s">
        <v>72</v>
      </c>
      <c r="AY488" s="194" t="s">
        <v>116</v>
      </c>
    </row>
    <row r="489" spans="2:51" s="14" customFormat="1">
      <c r="B489" s="177"/>
      <c r="D489" s="161" t="s">
        <v>126</v>
      </c>
      <c r="E489" s="178" t="s">
        <v>1</v>
      </c>
      <c r="F489" s="179" t="s">
        <v>203</v>
      </c>
      <c r="H489" s="178" t="s">
        <v>1</v>
      </c>
      <c r="I489" s="180"/>
      <c r="L489" s="177"/>
      <c r="M489" s="181"/>
      <c r="N489" s="182"/>
      <c r="O489" s="182"/>
      <c r="P489" s="182"/>
      <c r="Q489" s="182"/>
      <c r="R489" s="182"/>
      <c r="S489" s="182"/>
      <c r="T489" s="183"/>
      <c r="AT489" s="178" t="s">
        <v>126</v>
      </c>
      <c r="AU489" s="178" t="s">
        <v>124</v>
      </c>
      <c r="AV489" s="14" t="s">
        <v>77</v>
      </c>
      <c r="AW489" s="14" t="s">
        <v>28</v>
      </c>
      <c r="AX489" s="14" t="s">
        <v>72</v>
      </c>
      <c r="AY489" s="178" t="s">
        <v>116</v>
      </c>
    </row>
    <row r="490" spans="2:51" s="12" customFormat="1">
      <c r="B490" s="160"/>
      <c r="D490" s="161" t="s">
        <v>126</v>
      </c>
      <c r="E490" s="162" t="s">
        <v>1</v>
      </c>
      <c r="F490" s="163" t="s">
        <v>440</v>
      </c>
      <c r="H490" s="164">
        <v>150.08000000000001</v>
      </c>
      <c r="I490" s="165"/>
      <c r="L490" s="160"/>
      <c r="M490" s="166"/>
      <c r="N490" s="167"/>
      <c r="O490" s="167"/>
      <c r="P490" s="167"/>
      <c r="Q490" s="167"/>
      <c r="R490" s="167"/>
      <c r="S490" s="167"/>
      <c r="T490" s="168"/>
      <c r="AT490" s="162" t="s">
        <v>126</v>
      </c>
      <c r="AU490" s="162" t="s">
        <v>124</v>
      </c>
      <c r="AV490" s="12" t="s">
        <v>124</v>
      </c>
      <c r="AW490" s="12" t="s">
        <v>28</v>
      </c>
      <c r="AX490" s="12" t="s">
        <v>72</v>
      </c>
      <c r="AY490" s="162" t="s">
        <v>116</v>
      </c>
    </row>
    <row r="491" spans="2:51" s="15" customFormat="1">
      <c r="B491" s="193"/>
      <c r="D491" s="161" t="s">
        <v>126</v>
      </c>
      <c r="E491" s="194" t="s">
        <v>1</v>
      </c>
      <c r="F491" s="195" t="s">
        <v>205</v>
      </c>
      <c r="H491" s="196">
        <v>150.08000000000001</v>
      </c>
      <c r="I491" s="197"/>
      <c r="L491" s="193"/>
      <c r="M491" s="198"/>
      <c r="N491" s="199"/>
      <c r="O491" s="199"/>
      <c r="P491" s="199"/>
      <c r="Q491" s="199"/>
      <c r="R491" s="199"/>
      <c r="S491" s="199"/>
      <c r="T491" s="200"/>
      <c r="AT491" s="194" t="s">
        <v>126</v>
      </c>
      <c r="AU491" s="194" t="s">
        <v>124</v>
      </c>
      <c r="AV491" s="15" t="s">
        <v>134</v>
      </c>
      <c r="AW491" s="15" t="s">
        <v>28</v>
      </c>
      <c r="AX491" s="15" t="s">
        <v>72</v>
      </c>
      <c r="AY491" s="194" t="s">
        <v>116</v>
      </c>
    </row>
    <row r="492" spans="2:51" s="14" customFormat="1">
      <c r="B492" s="177"/>
      <c r="D492" s="161" t="s">
        <v>126</v>
      </c>
      <c r="E492" s="178" t="s">
        <v>1</v>
      </c>
      <c r="F492" s="179" t="s">
        <v>206</v>
      </c>
      <c r="H492" s="178" t="s">
        <v>1</v>
      </c>
      <c r="I492" s="180"/>
      <c r="L492" s="177"/>
      <c r="M492" s="181"/>
      <c r="N492" s="182"/>
      <c r="O492" s="182"/>
      <c r="P492" s="182"/>
      <c r="Q492" s="182"/>
      <c r="R492" s="182"/>
      <c r="S492" s="182"/>
      <c r="T492" s="183"/>
      <c r="AT492" s="178" t="s">
        <v>126</v>
      </c>
      <c r="AU492" s="178" t="s">
        <v>124</v>
      </c>
      <c r="AV492" s="14" t="s">
        <v>77</v>
      </c>
      <c r="AW492" s="14" t="s">
        <v>28</v>
      </c>
      <c r="AX492" s="14" t="s">
        <v>72</v>
      </c>
      <c r="AY492" s="178" t="s">
        <v>116</v>
      </c>
    </row>
    <row r="493" spans="2:51" s="12" customFormat="1">
      <c r="B493" s="160"/>
      <c r="D493" s="161" t="s">
        <v>126</v>
      </c>
      <c r="E493" s="162" t="s">
        <v>1</v>
      </c>
      <c r="F493" s="163" t="s">
        <v>441</v>
      </c>
      <c r="H493" s="164">
        <v>32.159999999999997</v>
      </c>
      <c r="I493" s="165"/>
      <c r="L493" s="160"/>
      <c r="M493" s="166"/>
      <c r="N493" s="167"/>
      <c r="O493" s="167"/>
      <c r="P493" s="167"/>
      <c r="Q493" s="167"/>
      <c r="R493" s="167"/>
      <c r="S493" s="167"/>
      <c r="T493" s="168"/>
      <c r="AT493" s="162" t="s">
        <v>126</v>
      </c>
      <c r="AU493" s="162" t="s">
        <v>124</v>
      </c>
      <c r="AV493" s="12" t="s">
        <v>124</v>
      </c>
      <c r="AW493" s="12" t="s">
        <v>28</v>
      </c>
      <c r="AX493" s="12" t="s">
        <v>72</v>
      </c>
      <c r="AY493" s="162" t="s">
        <v>116</v>
      </c>
    </row>
    <row r="494" spans="2:51" s="12" customFormat="1">
      <c r="B494" s="160"/>
      <c r="D494" s="161" t="s">
        <v>126</v>
      </c>
      <c r="E494" s="162" t="s">
        <v>1</v>
      </c>
      <c r="F494" s="163" t="s">
        <v>442</v>
      </c>
      <c r="H494" s="164">
        <v>10.6</v>
      </c>
      <c r="I494" s="165"/>
      <c r="L494" s="160"/>
      <c r="M494" s="166"/>
      <c r="N494" s="167"/>
      <c r="O494" s="167"/>
      <c r="P494" s="167"/>
      <c r="Q494" s="167"/>
      <c r="R494" s="167"/>
      <c r="S494" s="167"/>
      <c r="T494" s="168"/>
      <c r="AT494" s="162" t="s">
        <v>126</v>
      </c>
      <c r="AU494" s="162" t="s">
        <v>124</v>
      </c>
      <c r="AV494" s="12" t="s">
        <v>124</v>
      </c>
      <c r="AW494" s="12" t="s">
        <v>28</v>
      </c>
      <c r="AX494" s="12" t="s">
        <v>72</v>
      </c>
      <c r="AY494" s="162" t="s">
        <v>116</v>
      </c>
    </row>
    <row r="495" spans="2:51" s="12" customFormat="1">
      <c r="B495" s="160"/>
      <c r="D495" s="161" t="s">
        <v>126</v>
      </c>
      <c r="E495" s="162" t="s">
        <v>1</v>
      </c>
      <c r="F495" s="163" t="s">
        <v>443</v>
      </c>
      <c r="H495" s="164">
        <v>9.92</v>
      </c>
      <c r="I495" s="165"/>
      <c r="L495" s="160"/>
      <c r="M495" s="166"/>
      <c r="N495" s="167"/>
      <c r="O495" s="167"/>
      <c r="P495" s="167"/>
      <c r="Q495" s="167"/>
      <c r="R495" s="167"/>
      <c r="S495" s="167"/>
      <c r="T495" s="168"/>
      <c r="AT495" s="162" t="s">
        <v>126</v>
      </c>
      <c r="AU495" s="162" t="s">
        <v>124</v>
      </c>
      <c r="AV495" s="12" t="s">
        <v>124</v>
      </c>
      <c r="AW495" s="12" t="s">
        <v>28</v>
      </c>
      <c r="AX495" s="12" t="s">
        <v>72</v>
      </c>
      <c r="AY495" s="162" t="s">
        <v>116</v>
      </c>
    </row>
    <row r="496" spans="2:51" s="12" customFormat="1">
      <c r="B496" s="160"/>
      <c r="D496" s="161" t="s">
        <v>126</v>
      </c>
      <c r="E496" s="162" t="s">
        <v>1</v>
      </c>
      <c r="F496" s="163" t="s">
        <v>444</v>
      </c>
      <c r="H496" s="164">
        <v>7.75</v>
      </c>
      <c r="I496" s="165"/>
      <c r="L496" s="160"/>
      <c r="M496" s="166"/>
      <c r="N496" s="167"/>
      <c r="O496" s="167"/>
      <c r="P496" s="167"/>
      <c r="Q496" s="167"/>
      <c r="R496" s="167"/>
      <c r="S496" s="167"/>
      <c r="T496" s="168"/>
      <c r="AT496" s="162" t="s">
        <v>126</v>
      </c>
      <c r="AU496" s="162" t="s">
        <v>124</v>
      </c>
      <c r="AV496" s="12" t="s">
        <v>124</v>
      </c>
      <c r="AW496" s="12" t="s">
        <v>28</v>
      </c>
      <c r="AX496" s="12" t="s">
        <v>72</v>
      </c>
      <c r="AY496" s="162" t="s">
        <v>116</v>
      </c>
    </row>
    <row r="497" spans="2:65" s="12" customFormat="1">
      <c r="B497" s="160"/>
      <c r="D497" s="161" t="s">
        <v>126</v>
      </c>
      <c r="E497" s="162" t="s">
        <v>1</v>
      </c>
      <c r="F497" s="163" t="s">
        <v>441</v>
      </c>
      <c r="H497" s="164">
        <v>32.159999999999997</v>
      </c>
      <c r="I497" s="165"/>
      <c r="L497" s="160"/>
      <c r="M497" s="166"/>
      <c r="N497" s="167"/>
      <c r="O497" s="167"/>
      <c r="P497" s="167"/>
      <c r="Q497" s="167"/>
      <c r="R497" s="167"/>
      <c r="S497" s="167"/>
      <c r="T497" s="168"/>
      <c r="AT497" s="162" t="s">
        <v>126</v>
      </c>
      <c r="AU497" s="162" t="s">
        <v>124</v>
      </c>
      <c r="AV497" s="12" t="s">
        <v>124</v>
      </c>
      <c r="AW497" s="12" t="s">
        <v>28</v>
      </c>
      <c r="AX497" s="12" t="s">
        <v>72</v>
      </c>
      <c r="AY497" s="162" t="s">
        <v>116</v>
      </c>
    </row>
    <row r="498" spans="2:65" s="12" customFormat="1">
      <c r="B498" s="160"/>
      <c r="D498" s="161" t="s">
        <v>126</v>
      </c>
      <c r="E498" s="162" t="s">
        <v>1</v>
      </c>
      <c r="F498" s="163" t="s">
        <v>442</v>
      </c>
      <c r="H498" s="164">
        <v>10.6</v>
      </c>
      <c r="I498" s="165"/>
      <c r="L498" s="160"/>
      <c r="M498" s="166"/>
      <c r="N498" s="167"/>
      <c r="O498" s="167"/>
      <c r="P498" s="167"/>
      <c r="Q498" s="167"/>
      <c r="R498" s="167"/>
      <c r="S498" s="167"/>
      <c r="T498" s="168"/>
      <c r="AT498" s="162" t="s">
        <v>126</v>
      </c>
      <c r="AU498" s="162" t="s">
        <v>124</v>
      </c>
      <c r="AV498" s="12" t="s">
        <v>124</v>
      </c>
      <c r="AW498" s="12" t="s">
        <v>28</v>
      </c>
      <c r="AX498" s="12" t="s">
        <v>72</v>
      </c>
      <c r="AY498" s="162" t="s">
        <v>116</v>
      </c>
    </row>
    <row r="499" spans="2:65" s="12" customFormat="1">
      <c r="B499" s="160"/>
      <c r="D499" s="161" t="s">
        <v>126</v>
      </c>
      <c r="E499" s="162" t="s">
        <v>1</v>
      </c>
      <c r="F499" s="163" t="s">
        <v>443</v>
      </c>
      <c r="H499" s="164">
        <v>9.92</v>
      </c>
      <c r="I499" s="165"/>
      <c r="L499" s="160"/>
      <c r="M499" s="166"/>
      <c r="N499" s="167"/>
      <c r="O499" s="167"/>
      <c r="P499" s="167"/>
      <c r="Q499" s="167"/>
      <c r="R499" s="167"/>
      <c r="S499" s="167"/>
      <c r="T499" s="168"/>
      <c r="AT499" s="162" t="s">
        <v>126</v>
      </c>
      <c r="AU499" s="162" t="s">
        <v>124</v>
      </c>
      <c r="AV499" s="12" t="s">
        <v>124</v>
      </c>
      <c r="AW499" s="12" t="s">
        <v>28</v>
      </c>
      <c r="AX499" s="12" t="s">
        <v>72</v>
      </c>
      <c r="AY499" s="162" t="s">
        <v>116</v>
      </c>
    </row>
    <row r="500" spans="2:65" s="12" customFormat="1">
      <c r="B500" s="160"/>
      <c r="D500" s="161" t="s">
        <v>126</v>
      </c>
      <c r="E500" s="162" t="s">
        <v>1</v>
      </c>
      <c r="F500" s="163" t="s">
        <v>445</v>
      </c>
      <c r="H500" s="164">
        <v>7.66</v>
      </c>
      <c r="I500" s="165"/>
      <c r="L500" s="160"/>
      <c r="M500" s="166"/>
      <c r="N500" s="167"/>
      <c r="O500" s="167"/>
      <c r="P500" s="167"/>
      <c r="Q500" s="167"/>
      <c r="R500" s="167"/>
      <c r="S500" s="167"/>
      <c r="T500" s="168"/>
      <c r="AT500" s="162" t="s">
        <v>126</v>
      </c>
      <c r="AU500" s="162" t="s">
        <v>124</v>
      </c>
      <c r="AV500" s="12" t="s">
        <v>124</v>
      </c>
      <c r="AW500" s="12" t="s">
        <v>28</v>
      </c>
      <c r="AX500" s="12" t="s">
        <v>72</v>
      </c>
      <c r="AY500" s="162" t="s">
        <v>116</v>
      </c>
    </row>
    <row r="501" spans="2:65" s="15" customFormat="1">
      <c r="B501" s="193"/>
      <c r="D501" s="161" t="s">
        <v>126</v>
      </c>
      <c r="E501" s="194" t="s">
        <v>1</v>
      </c>
      <c r="F501" s="195" t="s">
        <v>212</v>
      </c>
      <c r="H501" s="196">
        <v>120.77</v>
      </c>
      <c r="I501" s="197"/>
      <c r="L501" s="193"/>
      <c r="M501" s="198"/>
      <c r="N501" s="199"/>
      <c r="O501" s="199"/>
      <c r="P501" s="199"/>
      <c r="Q501" s="199"/>
      <c r="R501" s="199"/>
      <c r="S501" s="199"/>
      <c r="T501" s="200"/>
      <c r="AT501" s="194" t="s">
        <v>126</v>
      </c>
      <c r="AU501" s="194" t="s">
        <v>124</v>
      </c>
      <c r="AV501" s="15" t="s">
        <v>134</v>
      </c>
      <c r="AW501" s="15" t="s">
        <v>28</v>
      </c>
      <c r="AX501" s="15" t="s">
        <v>72</v>
      </c>
      <c r="AY501" s="194" t="s">
        <v>116</v>
      </c>
    </row>
    <row r="502" spans="2:65" s="14" customFormat="1">
      <c r="B502" s="177"/>
      <c r="D502" s="161" t="s">
        <v>126</v>
      </c>
      <c r="E502" s="178" t="s">
        <v>1</v>
      </c>
      <c r="F502" s="179" t="s">
        <v>213</v>
      </c>
      <c r="H502" s="178" t="s">
        <v>1</v>
      </c>
      <c r="I502" s="180"/>
      <c r="L502" s="177"/>
      <c r="M502" s="181"/>
      <c r="N502" s="182"/>
      <c r="O502" s="182"/>
      <c r="P502" s="182"/>
      <c r="Q502" s="182"/>
      <c r="R502" s="182"/>
      <c r="S502" s="182"/>
      <c r="T502" s="183"/>
      <c r="AT502" s="178" t="s">
        <v>126</v>
      </c>
      <c r="AU502" s="178" t="s">
        <v>124</v>
      </c>
      <c r="AV502" s="14" t="s">
        <v>77</v>
      </c>
      <c r="AW502" s="14" t="s">
        <v>28</v>
      </c>
      <c r="AX502" s="14" t="s">
        <v>72</v>
      </c>
      <c r="AY502" s="178" t="s">
        <v>116</v>
      </c>
    </row>
    <row r="503" spans="2:65" s="12" customFormat="1">
      <c r="B503" s="160"/>
      <c r="D503" s="161" t="s">
        <v>126</v>
      </c>
      <c r="E503" s="162" t="s">
        <v>1</v>
      </c>
      <c r="F503" s="163" t="s">
        <v>446</v>
      </c>
      <c r="H503" s="164">
        <v>7.04</v>
      </c>
      <c r="I503" s="165"/>
      <c r="L503" s="160"/>
      <c r="M503" s="166"/>
      <c r="N503" s="167"/>
      <c r="O503" s="167"/>
      <c r="P503" s="167"/>
      <c r="Q503" s="167"/>
      <c r="R503" s="167"/>
      <c r="S503" s="167"/>
      <c r="T503" s="168"/>
      <c r="AT503" s="162" t="s">
        <v>126</v>
      </c>
      <c r="AU503" s="162" t="s">
        <v>124</v>
      </c>
      <c r="AV503" s="12" t="s">
        <v>124</v>
      </c>
      <c r="AW503" s="12" t="s">
        <v>28</v>
      </c>
      <c r="AX503" s="12" t="s">
        <v>72</v>
      </c>
      <c r="AY503" s="162" t="s">
        <v>116</v>
      </c>
    </row>
    <row r="504" spans="2:65" s="12" customFormat="1">
      <c r="B504" s="160"/>
      <c r="D504" s="161" t="s">
        <v>126</v>
      </c>
      <c r="E504" s="162" t="s">
        <v>1</v>
      </c>
      <c r="F504" s="163" t="s">
        <v>447</v>
      </c>
      <c r="H504" s="164">
        <v>24.64</v>
      </c>
      <c r="I504" s="165"/>
      <c r="L504" s="160"/>
      <c r="M504" s="166"/>
      <c r="N504" s="167"/>
      <c r="O504" s="167"/>
      <c r="P504" s="167"/>
      <c r="Q504" s="167"/>
      <c r="R504" s="167"/>
      <c r="S504" s="167"/>
      <c r="T504" s="168"/>
      <c r="AT504" s="162" t="s">
        <v>126</v>
      </c>
      <c r="AU504" s="162" t="s">
        <v>124</v>
      </c>
      <c r="AV504" s="12" t="s">
        <v>124</v>
      </c>
      <c r="AW504" s="12" t="s">
        <v>28</v>
      </c>
      <c r="AX504" s="12" t="s">
        <v>72</v>
      </c>
      <c r="AY504" s="162" t="s">
        <v>116</v>
      </c>
    </row>
    <row r="505" spans="2:65" s="12" customFormat="1">
      <c r="B505" s="160"/>
      <c r="D505" s="161" t="s">
        <v>126</v>
      </c>
      <c r="E505" s="162" t="s">
        <v>1</v>
      </c>
      <c r="F505" s="163" t="s">
        <v>448</v>
      </c>
      <c r="H505" s="164">
        <v>7.53</v>
      </c>
      <c r="I505" s="165"/>
      <c r="L505" s="160"/>
      <c r="M505" s="166"/>
      <c r="N505" s="167"/>
      <c r="O505" s="167"/>
      <c r="P505" s="167"/>
      <c r="Q505" s="167"/>
      <c r="R505" s="167"/>
      <c r="S505" s="167"/>
      <c r="T505" s="168"/>
      <c r="AT505" s="162" t="s">
        <v>126</v>
      </c>
      <c r="AU505" s="162" t="s">
        <v>124</v>
      </c>
      <c r="AV505" s="12" t="s">
        <v>124</v>
      </c>
      <c r="AW505" s="12" t="s">
        <v>28</v>
      </c>
      <c r="AX505" s="12" t="s">
        <v>72</v>
      </c>
      <c r="AY505" s="162" t="s">
        <v>116</v>
      </c>
    </row>
    <row r="506" spans="2:65" s="15" customFormat="1">
      <c r="B506" s="193"/>
      <c r="D506" s="161" t="s">
        <v>126</v>
      </c>
      <c r="E506" s="194" t="s">
        <v>1</v>
      </c>
      <c r="F506" s="195" t="s">
        <v>217</v>
      </c>
      <c r="H506" s="196">
        <v>39.21</v>
      </c>
      <c r="I506" s="197"/>
      <c r="L506" s="193"/>
      <c r="M506" s="198"/>
      <c r="N506" s="199"/>
      <c r="O506" s="199"/>
      <c r="P506" s="199"/>
      <c r="Q506" s="199"/>
      <c r="R506" s="199"/>
      <c r="S506" s="199"/>
      <c r="T506" s="200"/>
      <c r="AT506" s="194" t="s">
        <v>126</v>
      </c>
      <c r="AU506" s="194" t="s">
        <v>124</v>
      </c>
      <c r="AV506" s="15" t="s">
        <v>134</v>
      </c>
      <c r="AW506" s="15" t="s">
        <v>28</v>
      </c>
      <c r="AX506" s="15" t="s">
        <v>72</v>
      </c>
      <c r="AY506" s="194" t="s">
        <v>116</v>
      </c>
    </row>
    <row r="507" spans="2:65" s="13" customFormat="1">
      <c r="B507" s="169"/>
      <c r="D507" s="161" t="s">
        <v>126</v>
      </c>
      <c r="E507" s="170" t="s">
        <v>1</v>
      </c>
      <c r="F507" s="171" t="s">
        <v>128</v>
      </c>
      <c r="H507" s="172">
        <v>362.40000000000003</v>
      </c>
      <c r="I507" s="173"/>
      <c r="L507" s="169"/>
      <c r="M507" s="174"/>
      <c r="N507" s="175"/>
      <c r="O507" s="175"/>
      <c r="P507" s="175"/>
      <c r="Q507" s="175"/>
      <c r="R507" s="175"/>
      <c r="S507" s="175"/>
      <c r="T507" s="176"/>
      <c r="AT507" s="170" t="s">
        <v>126</v>
      </c>
      <c r="AU507" s="170" t="s">
        <v>124</v>
      </c>
      <c r="AV507" s="13" t="s">
        <v>123</v>
      </c>
      <c r="AW507" s="13" t="s">
        <v>28</v>
      </c>
      <c r="AX507" s="13" t="s">
        <v>77</v>
      </c>
      <c r="AY507" s="170" t="s">
        <v>116</v>
      </c>
    </row>
    <row r="508" spans="2:65" s="1" customFormat="1" ht="36" customHeight="1">
      <c r="B508" s="146"/>
      <c r="C508" s="147" t="s">
        <v>449</v>
      </c>
      <c r="D508" s="147" t="s">
        <v>118</v>
      </c>
      <c r="E508" s="148" t="s">
        <v>450</v>
      </c>
      <c r="F508" s="149" t="s">
        <v>451</v>
      </c>
      <c r="G508" s="150" t="s">
        <v>121</v>
      </c>
      <c r="H508" s="151">
        <v>13.276</v>
      </c>
      <c r="I508" s="152"/>
      <c r="J508" s="151">
        <f>ROUND(I508*H508,3)</f>
        <v>0</v>
      </c>
      <c r="K508" s="149" t="s">
        <v>131</v>
      </c>
      <c r="L508" s="32"/>
      <c r="M508" s="153" t="s">
        <v>1</v>
      </c>
      <c r="N508" s="154" t="s">
        <v>38</v>
      </c>
      <c r="O508" s="55"/>
      <c r="P508" s="155">
        <f>O508*H508</f>
        <v>0</v>
      </c>
      <c r="Q508" s="155">
        <v>0</v>
      </c>
      <c r="R508" s="155">
        <f>Q508*H508</f>
        <v>0</v>
      </c>
      <c r="S508" s="155">
        <v>2.2000000000000002</v>
      </c>
      <c r="T508" s="156">
        <f>S508*H508</f>
        <v>29.2072</v>
      </c>
      <c r="AR508" s="157" t="s">
        <v>123</v>
      </c>
      <c r="AT508" s="157" t="s">
        <v>118</v>
      </c>
      <c r="AU508" s="157" t="s">
        <v>124</v>
      </c>
      <c r="AY508" s="17" t="s">
        <v>116</v>
      </c>
      <c r="BE508" s="158">
        <f>IF(N508="základná",J508,0)</f>
        <v>0</v>
      </c>
      <c r="BF508" s="158">
        <f>IF(N508="znížená",J508,0)</f>
        <v>0</v>
      </c>
      <c r="BG508" s="158">
        <f>IF(N508="zákl. prenesená",J508,0)</f>
        <v>0</v>
      </c>
      <c r="BH508" s="158">
        <f>IF(N508="zníž. prenesená",J508,0)</f>
        <v>0</v>
      </c>
      <c r="BI508" s="158">
        <f>IF(N508="nulová",J508,0)</f>
        <v>0</v>
      </c>
      <c r="BJ508" s="17" t="s">
        <v>124</v>
      </c>
      <c r="BK508" s="159">
        <f>ROUND(I508*H508,3)</f>
        <v>0</v>
      </c>
      <c r="BL508" s="17" t="s">
        <v>123</v>
      </c>
      <c r="BM508" s="157" t="s">
        <v>452</v>
      </c>
    </row>
    <row r="509" spans="2:65" s="14" customFormat="1">
      <c r="B509" s="177"/>
      <c r="D509" s="161" t="s">
        <v>126</v>
      </c>
      <c r="E509" s="178" t="s">
        <v>1</v>
      </c>
      <c r="F509" s="179" t="s">
        <v>453</v>
      </c>
      <c r="H509" s="178" t="s">
        <v>1</v>
      </c>
      <c r="I509" s="180"/>
      <c r="L509" s="177"/>
      <c r="M509" s="181"/>
      <c r="N509" s="182"/>
      <c r="O509" s="182"/>
      <c r="P509" s="182"/>
      <c r="Q509" s="182"/>
      <c r="R509" s="182"/>
      <c r="S509" s="182"/>
      <c r="T509" s="183"/>
      <c r="AT509" s="178" t="s">
        <v>126</v>
      </c>
      <c r="AU509" s="178" t="s">
        <v>124</v>
      </c>
      <c r="AV509" s="14" t="s">
        <v>77</v>
      </c>
      <c r="AW509" s="14" t="s">
        <v>28</v>
      </c>
      <c r="AX509" s="14" t="s">
        <v>72</v>
      </c>
      <c r="AY509" s="178" t="s">
        <v>116</v>
      </c>
    </row>
    <row r="510" spans="2:65" s="12" customFormat="1" ht="22.5">
      <c r="B510" s="160"/>
      <c r="D510" s="161" t="s">
        <v>126</v>
      </c>
      <c r="E510" s="162" t="s">
        <v>1</v>
      </c>
      <c r="F510" s="163" t="s">
        <v>454</v>
      </c>
      <c r="H510" s="164">
        <v>13.276</v>
      </c>
      <c r="I510" s="165"/>
      <c r="L510" s="160"/>
      <c r="M510" s="166"/>
      <c r="N510" s="167"/>
      <c r="O510" s="167"/>
      <c r="P510" s="167"/>
      <c r="Q510" s="167"/>
      <c r="R510" s="167"/>
      <c r="S510" s="167"/>
      <c r="T510" s="168"/>
      <c r="AT510" s="162" t="s">
        <v>126</v>
      </c>
      <c r="AU510" s="162" t="s">
        <v>124</v>
      </c>
      <c r="AV510" s="12" t="s">
        <v>124</v>
      </c>
      <c r="AW510" s="12" t="s">
        <v>28</v>
      </c>
      <c r="AX510" s="12" t="s">
        <v>72</v>
      </c>
      <c r="AY510" s="162" t="s">
        <v>116</v>
      </c>
    </row>
    <row r="511" spans="2:65" s="13" customFormat="1">
      <c r="B511" s="169"/>
      <c r="D511" s="161" t="s">
        <v>126</v>
      </c>
      <c r="E511" s="170" t="s">
        <v>1</v>
      </c>
      <c r="F511" s="171" t="s">
        <v>128</v>
      </c>
      <c r="H511" s="172">
        <v>13.276</v>
      </c>
      <c r="I511" s="173"/>
      <c r="L511" s="169"/>
      <c r="M511" s="174"/>
      <c r="N511" s="175"/>
      <c r="O511" s="175"/>
      <c r="P511" s="175"/>
      <c r="Q511" s="175"/>
      <c r="R511" s="175"/>
      <c r="S511" s="175"/>
      <c r="T511" s="176"/>
      <c r="AT511" s="170" t="s">
        <v>126</v>
      </c>
      <c r="AU511" s="170" t="s">
        <v>124</v>
      </c>
      <c r="AV511" s="13" t="s">
        <v>123</v>
      </c>
      <c r="AW511" s="13" t="s">
        <v>28</v>
      </c>
      <c r="AX511" s="13" t="s">
        <v>77</v>
      </c>
      <c r="AY511" s="170" t="s">
        <v>116</v>
      </c>
    </row>
    <row r="512" spans="2:65" s="1" customFormat="1" ht="16.5" customHeight="1">
      <c r="B512" s="146"/>
      <c r="C512" s="147" t="s">
        <v>455</v>
      </c>
      <c r="D512" s="147" t="s">
        <v>118</v>
      </c>
      <c r="E512" s="148" t="s">
        <v>456</v>
      </c>
      <c r="F512" s="149" t="s">
        <v>457</v>
      </c>
      <c r="G512" s="150" t="s">
        <v>458</v>
      </c>
      <c r="H512" s="151">
        <v>30.032</v>
      </c>
      <c r="I512" s="152"/>
      <c r="J512" s="151">
        <f>ROUND(I512*H512,3)</f>
        <v>0</v>
      </c>
      <c r="K512" s="149" t="s">
        <v>459</v>
      </c>
      <c r="L512" s="32"/>
      <c r="M512" s="153" t="s">
        <v>1</v>
      </c>
      <c r="N512" s="154" t="s">
        <v>38</v>
      </c>
      <c r="O512" s="55"/>
      <c r="P512" s="155">
        <f>O512*H512</f>
        <v>0</v>
      </c>
      <c r="Q512" s="155">
        <v>0</v>
      </c>
      <c r="R512" s="155">
        <f>Q512*H512</f>
        <v>0</v>
      </c>
      <c r="S512" s="155">
        <v>0</v>
      </c>
      <c r="T512" s="156">
        <f>S512*H512</f>
        <v>0</v>
      </c>
      <c r="AR512" s="157" t="s">
        <v>123</v>
      </c>
      <c r="AT512" s="157" t="s">
        <v>118</v>
      </c>
      <c r="AU512" s="157" t="s">
        <v>124</v>
      </c>
      <c r="AY512" s="17" t="s">
        <v>116</v>
      </c>
      <c r="BE512" s="158">
        <f>IF(N512="základná",J512,0)</f>
        <v>0</v>
      </c>
      <c r="BF512" s="158">
        <f>IF(N512="znížená",J512,0)</f>
        <v>0</v>
      </c>
      <c r="BG512" s="158">
        <f>IF(N512="zákl. prenesená",J512,0)</f>
        <v>0</v>
      </c>
      <c r="BH512" s="158">
        <f>IF(N512="zníž. prenesená",J512,0)</f>
        <v>0</v>
      </c>
      <c r="BI512" s="158">
        <f>IF(N512="nulová",J512,0)</f>
        <v>0</v>
      </c>
      <c r="BJ512" s="17" t="s">
        <v>124</v>
      </c>
      <c r="BK512" s="159">
        <f>ROUND(I512*H512,3)</f>
        <v>0</v>
      </c>
      <c r="BL512" s="17" t="s">
        <v>123</v>
      </c>
      <c r="BM512" s="157" t="s">
        <v>460</v>
      </c>
    </row>
    <row r="513" spans="2:65" s="1" customFormat="1" ht="24" customHeight="1">
      <c r="B513" s="146"/>
      <c r="C513" s="147" t="s">
        <v>461</v>
      </c>
      <c r="D513" s="147" t="s">
        <v>118</v>
      </c>
      <c r="E513" s="148" t="s">
        <v>462</v>
      </c>
      <c r="F513" s="149" t="s">
        <v>463</v>
      </c>
      <c r="G513" s="150" t="s">
        <v>458</v>
      </c>
      <c r="H513" s="151">
        <v>450.48</v>
      </c>
      <c r="I513" s="152"/>
      <c r="J513" s="151">
        <f>ROUND(I513*H513,3)</f>
        <v>0</v>
      </c>
      <c r="K513" s="149" t="s">
        <v>459</v>
      </c>
      <c r="L513" s="32"/>
      <c r="M513" s="153" t="s">
        <v>1</v>
      </c>
      <c r="N513" s="154" t="s">
        <v>38</v>
      </c>
      <c r="O513" s="55"/>
      <c r="P513" s="155">
        <f>O513*H513</f>
        <v>0</v>
      </c>
      <c r="Q513" s="155">
        <v>0</v>
      </c>
      <c r="R513" s="155">
        <f>Q513*H513</f>
        <v>0</v>
      </c>
      <c r="S513" s="155">
        <v>0</v>
      </c>
      <c r="T513" s="156">
        <f>S513*H513</f>
        <v>0</v>
      </c>
      <c r="AR513" s="157" t="s">
        <v>123</v>
      </c>
      <c r="AT513" s="157" t="s">
        <v>118</v>
      </c>
      <c r="AU513" s="157" t="s">
        <v>124</v>
      </c>
      <c r="AY513" s="17" t="s">
        <v>116</v>
      </c>
      <c r="BE513" s="158">
        <f>IF(N513="základná",J513,0)</f>
        <v>0</v>
      </c>
      <c r="BF513" s="158">
        <f>IF(N513="znížená",J513,0)</f>
        <v>0</v>
      </c>
      <c r="BG513" s="158">
        <f>IF(N513="zákl. prenesená",J513,0)</f>
        <v>0</v>
      </c>
      <c r="BH513" s="158">
        <f>IF(N513="zníž. prenesená",J513,0)</f>
        <v>0</v>
      </c>
      <c r="BI513" s="158">
        <f>IF(N513="nulová",J513,0)</f>
        <v>0</v>
      </c>
      <c r="BJ513" s="17" t="s">
        <v>124</v>
      </c>
      <c r="BK513" s="159">
        <f>ROUND(I513*H513,3)</f>
        <v>0</v>
      </c>
      <c r="BL513" s="17" t="s">
        <v>123</v>
      </c>
      <c r="BM513" s="157" t="s">
        <v>464</v>
      </c>
    </row>
    <row r="514" spans="2:65" s="12" customFormat="1">
      <c r="B514" s="160"/>
      <c r="D514" s="161" t="s">
        <v>126</v>
      </c>
      <c r="F514" s="163" t="s">
        <v>465</v>
      </c>
      <c r="H514" s="164">
        <v>450.48</v>
      </c>
      <c r="I514" s="165"/>
      <c r="L514" s="160"/>
      <c r="M514" s="166"/>
      <c r="N514" s="167"/>
      <c r="O514" s="167"/>
      <c r="P514" s="167"/>
      <c r="Q514" s="167"/>
      <c r="R514" s="167"/>
      <c r="S514" s="167"/>
      <c r="T514" s="168"/>
      <c r="AT514" s="162" t="s">
        <v>126</v>
      </c>
      <c r="AU514" s="162" t="s">
        <v>124</v>
      </c>
      <c r="AV514" s="12" t="s">
        <v>124</v>
      </c>
      <c r="AW514" s="12" t="s">
        <v>3</v>
      </c>
      <c r="AX514" s="12" t="s">
        <v>77</v>
      </c>
      <c r="AY514" s="162" t="s">
        <v>116</v>
      </c>
    </row>
    <row r="515" spans="2:65" s="1" customFormat="1" ht="24" customHeight="1">
      <c r="B515" s="146"/>
      <c r="C515" s="147" t="s">
        <v>466</v>
      </c>
      <c r="D515" s="147" t="s">
        <v>118</v>
      </c>
      <c r="E515" s="148" t="s">
        <v>467</v>
      </c>
      <c r="F515" s="149" t="s">
        <v>468</v>
      </c>
      <c r="G515" s="150" t="s">
        <v>458</v>
      </c>
      <c r="H515" s="151">
        <v>30.032</v>
      </c>
      <c r="I515" s="152"/>
      <c r="J515" s="151">
        <f>ROUND(I515*H515,3)</f>
        <v>0</v>
      </c>
      <c r="K515" s="149" t="s">
        <v>459</v>
      </c>
      <c r="L515" s="32"/>
      <c r="M515" s="153" t="s">
        <v>1</v>
      </c>
      <c r="N515" s="154" t="s">
        <v>38</v>
      </c>
      <c r="O515" s="55"/>
      <c r="P515" s="155">
        <f>O515*H515</f>
        <v>0</v>
      </c>
      <c r="Q515" s="155">
        <v>0</v>
      </c>
      <c r="R515" s="155">
        <f>Q515*H515</f>
        <v>0</v>
      </c>
      <c r="S515" s="155">
        <v>0</v>
      </c>
      <c r="T515" s="156">
        <f>S515*H515</f>
        <v>0</v>
      </c>
      <c r="AR515" s="157" t="s">
        <v>123</v>
      </c>
      <c r="AT515" s="157" t="s">
        <v>118</v>
      </c>
      <c r="AU515" s="157" t="s">
        <v>124</v>
      </c>
      <c r="AY515" s="17" t="s">
        <v>116</v>
      </c>
      <c r="BE515" s="158">
        <f>IF(N515="základná",J515,0)</f>
        <v>0</v>
      </c>
      <c r="BF515" s="158">
        <f>IF(N515="znížená",J515,0)</f>
        <v>0</v>
      </c>
      <c r="BG515" s="158">
        <f>IF(N515="zákl. prenesená",J515,0)</f>
        <v>0</v>
      </c>
      <c r="BH515" s="158">
        <f>IF(N515="zníž. prenesená",J515,0)</f>
        <v>0</v>
      </c>
      <c r="BI515" s="158">
        <f>IF(N515="nulová",J515,0)</f>
        <v>0</v>
      </c>
      <c r="BJ515" s="17" t="s">
        <v>124</v>
      </c>
      <c r="BK515" s="159">
        <f>ROUND(I515*H515,3)</f>
        <v>0</v>
      </c>
      <c r="BL515" s="17" t="s">
        <v>123</v>
      </c>
      <c r="BM515" s="157" t="s">
        <v>469</v>
      </c>
    </row>
    <row r="516" spans="2:65" s="11" customFormat="1" ht="22.9" customHeight="1">
      <c r="B516" s="133"/>
      <c r="D516" s="134" t="s">
        <v>71</v>
      </c>
      <c r="E516" s="144" t="s">
        <v>470</v>
      </c>
      <c r="F516" s="144" t="s">
        <v>471</v>
      </c>
      <c r="I516" s="136"/>
      <c r="J516" s="145">
        <f>BK516</f>
        <v>0</v>
      </c>
      <c r="L516" s="133"/>
      <c r="M516" s="138"/>
      <c r="N516" s="139"/>
      <c r="O516" s="139"/>
      <c r="P516" s="140">
        <f>P517</f>
        <v>0</v>
      </c>
      <c r="Q516" s="139"/>
      <c r="R516" s="140">
        <f>R517</f>
        <v>0</v>
      </c>
      <c r="S516" s="139"/>
      <c r="T516" s="141">
        <f>T517</f>
        <v>0</v>
      </c>
      <c r="AR516" s="134" t="s">
        <v>77</v>
      </c>
      <c r="AT516" s="142" t="s">
        <v>71</v>
      </c>
      <c r="AU516" s="142" t="s">
        <v>77</v>
      </c>
      <c r="AY516" s="134" t="s">
        <v>116</v>
      </c>
      <c r="BK516" s="143">
        <f>BK517</f>
        <v>0</v>
      </c>
    </row>
    <row r="517" spans="2:65" s="1" customFormat="1" ht="24" customHeight="1">
      <c r="B517" s="146"/>
      <c r="C517" s="147" t="s">
        <v>472</v>
      </c>
      <c r="D517" s="147" t="s">
        <v>118</v>
      </c>
      <c r="E517" s="148" t="s">
        <v>473</v>
      </c>
      <c r="F517" s="149" t="s">
        <v>474</v>
      </c>
      <c r="G517" s="150" t="s">
        <v>458</v>
      </c>
      <c r="H517" s="151">
        <v>241.47</v>
      </c>
      <c r="I517" s="152"/>
      <c r="J517" s="151">
        <f>ROUND(I517*H517,3)</f>
        <v>0</v>
      </c>
      <c r="K517" s="149" t="s">
        <v>122</v>
      </c>
      <c r="L517" s="32"/>
      <c r="M517" s="153" t="s">
        <v>1</v>
      </c>
      <c r="N517" s="154" t="s">
        <v>38</v>
      </c>
      <c r="O517" s="55"/>
      <c r="P517" s="155">
        <f>O517*H517</f>
        <v>0</v>
      </c>
      <c r="Q517" s="155">
        <v>0</v>
      </c>
      <c r="R517" s="155">
        <f>Q517*H517</f>
        <v>0</v>
      </c>
      <c r="S517" s="155">
        <v>0</v>
      </c>
      <c r="T517" s="156">
        <f>S517*H517</f>
        <v>0</v>
      </c>
      <c r="AR517" s="157" t="s">
        <v>123</v>
      </c>
      <c r="AT517" s="157" t="s">
        <v>118</v>
      </c>
      <c r="AU517" s="157" t="s">
        <v>124</v>
      </c>
      <c r="AY517" s="17" t="s">
        <v>116</v>
      </c>
      <c r="BE517" s="158">
        <f>IF(N517="základná",J517,0)</f>
        <v>0</v>
      </c>
      <c r="BF517" s="158">
        <f>IF(N517="znížená",J517,0)</f>
        <v>0</v>
      </c>
      <c r="BG517" s="158">
        <f>IF(N517="zákl. prenesená",J517,0)</f>
        <v>0</v>
      </c>
      <c r="BH517" s="158">
        <f>IF(N517="zníž. prenesená",J517,0)</f>
        <v>0</v>
      </c>
      <c r="BI517" s="158">
        <f>IF(N517="nulová",J517,0)</f>
        <v>0</v>
      </c>
      <c r="BJ517" s="17" t="s">
        <v>124</v>
      </c>
      <c r="BK517" s="159">
        <f>ROUND(I517*H517,3)</f>
        <v>0</v>
      </c>
      <c r="BL517" s="17" t="s">
        <v>123</v>
      </c>
      <c r="BM517" s="157" t="s">
        <v>475</v>
      </c>
    </row>
    <row r="518" spans="2:65" s="11" customFormat="1" ht="25.9" customHeight="1">
      <c r="B518" s="133"/>
      <c r="D518" s="134" t="s">
        <v>71</v>
      </c>
      <c r="E518" s="135" t="s">
        <v>476</v>
      </c>
      <c r="F518" s="135" t="s">
        <v>477</v>
      </c>
      <c r="I518" s="136"/>
      <c r="J518" s="137">
        <f>BK518</f>
        <v>0</v>
      </c>
      <c r="L518" s="133"/>
      <c r="M518" s="138"/>
      <c r="N518" s="139"/>
      <c r="O518" s="139"/>
      <c r="P518" s="140">
        <f>P519+P536+P544+P551</f>
        <v>0</v>
      </c>
      <c r="Q518" s="139"/>
      <c r="R518" s="140">
        <f>R519+R536+R544+R551</f>
        <v>2.3267549799999996</v>
      </c>
      <c r="S518" s="139"/>
      <c r="T518" s="141">
        <f>T519+T536+T544+T551</f>
        <v>0.82467678000000011</v>
      </c>
      <c r="AR518" s="134" t="s">
        <v>124</v>
      </c>
      <c r="AT518" s="142" t="s">
        <v>71</v>
      </c>
      <c r="AU518" s="142" t="s">
        <v>72</v>
      </c>
      <c r="AY518" s="134" t="s">
        <v>116</v>
      </c>
      <c r="BK518" s="143">
        <f>BK519+BK536+BK544+BK551</f>
        <v>0</v>
      </c>
    </row>
    <row r="519" spans="2:65" s="11" customFormat="1" ht="22.9" customHeight="1">
      <c r="B519" s="133"/>
      <c r="D519" s="134" t="s">
        <v>71</v>
      </c>
      <c r="E519" s="144" t="s">
        <v>478</v>
      </c>
      <c r="F519" s="144" t="s">
        <v>479</v>
      </c>
      <c r="I519" s="136"/>
      <c r="J519" s="145">
        <f>BK519</f>
        <v>0</v>
      </c>
      <c r="L519" s="133"/>
      <c r="M519" s="138"/>
      <c r="N519" s="139"/>
      <c r="O519" s="139"/>
      <c r="P519" s="140">
        <f>SUM(P520:P535)</f>
        <v>0</v>
      </c>
      <c r="Q519" s="139"/>
      <c r="R519" s="140">
        <f>SUM(R520:R535)</f>
        <v>1.8343861399999999</v>
      </c>
      <c r="S519" s="139"/>
      <c r="T519" s="141">
        <f>SUM(T520:T535)</f>
        <v>0</v>
      </c>
      <c r="AR519" s="134" t="s">
        <v>124</v>
      </c>
      <c r="AT519" s="142" t="s">
        <v>71</v>
      </c>
      <c r="AU519" s="142" t="s">
        <v>77</v>
      </c>
      <c r="AY519" s="134" t="s">
        <v>116</v>
      </c>
      <c r="BK519" s="143">
        <f>SUM(BK520:BK535)</f>
        <v>0</v>
      </c>
    </row>
    <row r="520" spans="2:65" s="1" customFormat="1" ht="24" customHeight="1">
      <c r="B520" s="146"/>
      <c r="C520" s="147" t="s">
        <v>480</v>
      </c>
      <c r="D520" s="147" t="s">
        <v>118</v>
      </c>
      <c r="E520" s="148" t="s">
        <v>481</v>
      </c>
      <c r="F520" s="149" t="s">
        <v>482</v>
      </c>
      <c r="G520" s="150" t="s">
        <v>161</v>
      </c>
      <c r="H520" s="151">
        <v>189.05699999999999</v>
      </c>
      <c r="I520" s="152"/>
      <c r="J520" s="151">
        <f>ROUND(I520*H520,3)</f>
        <v>0</v>
      </c>
      <c r="K520" s="149" t="s">
        <v>131</v>
      </c>
      <c r="L520" s="32"/>
      <c r="M520" s="153" t="s">
        <v>1</v>
      </c>
      <c r="N520" s="154" t="s">
        <v>38</v>
      </c>
      <c r="O520" s="55"/>
      <c r="P520" s="155">
        <f>O520*H520</f>
        <v>0</v>
      </c>
      <c r="Q520" s="155">
        <v>0</v>
      </c>
      <c r="R520" s="155">
        <f>Q520*H520</f>
        <v>0</v>
      </c>
      <c r="S520" s="155">
        <v>0</v>
      </c>
      <c r="T520" s="156">
        <f>S520*H520</f>
        <v>0</v>
      </c>
      <c r="AR520" s="157" t="s">
        <v>259</v>
      </c>
      <c r="AT520" s="157" t="s">
        <v>118</v>
      </c>
      <c r="AU520" s="157" t="s">
        <v>124</v>
      </c>
      <c r="AY520" s="17" t="s">
        <v>116</v>
      </c>
      <c r="BE520" s="158">
        <f>IF(N520="základná",J520,0)</f>
        <v>0</v>
      </c>
      <c r="BF520" s="158">
        <f>IF(N520="znížená",J520,0)</f>
        <v>0</v>
      </c>
      <c r="BG520" s="158">
        <f>IF(N520="zákl. prenesená",J520,0)</f>
        <v>0</v>
      </c>
      <c r="BH520" s="158">
        <f>IF(N520="zníž. prenesená",J520,0)</f>
        <v>0</v>
      </c>
      <c r="BI520" s="158">
        <f>IF(N520="nulová",J520,0)</f>
        <v>0</v>
      </c>
      <c r="BJ520" s="17" t="s">
        <v>124</v>
      </c>
      <c r="BK520" s="159">
        <f>ROUND(I520*H520,3)</f>
        <v>0</v>
      </c>
      <c r="BL520" s="17" t="s">
        <v>259</v>
      </c>
      <c r="BM520" s="157" t="s">
        <v>483</v>
      </c>
    </row>
    <row r="521" spans="2:65" s="12" customFormat="1" ht="22.5">
      <c r="B521" s="160"/>
      <c r="D521" s="161" t="s">
        <v>126</v>
      </c>
      <c r="E521" s="162" t="s">
        <v>1</v>
      </c>
      <c r="F521" s="163" t="s">
        <v>484</v>
      </c>
      <c r="H521" s="164">
        <v>189.05699999999999</v>
      </c>
      <c r="I521" s="165"/>
      <c r="L521" s="160"/>
      <c r="M521" s="166"/>
      <c r="N521" s="167"/>
      <c r="O521" s="167"/>
      <c r="P521" s="167"/>
      <c r="Q521" s="167"/>
      <c r="R521" s="167"/>
      <c r="S521" s="167"/>
      <c r="T521" s="168"/>
      <c r="AT521" s="162" t="s">
        <v>126</v>
      </c>
      <c r="AU521" s="162" t="s">
        <v>124</v>
      </c>
      <c r="AV521" s="12" t="s">
        <v>124</v>
      </c>
      <c r="AW521" s="12" t="s">
        <v>28</v>
      </c>
      <c r="AX521" s="12" t="s">
        <v>72</v>
      </c>
      <c r="AY521" s="162" t="s">
        <v>116</v>
      </c>
    </row>
    <row r="522" spans="2:65" s="13" customFormat="1">
      <c r="B522" s="169"/>
      <c r="D522" s="161" t="s">
        <v>126</v>
      </c>
      <c r="E522" s="170" t="s">
        <v>1</v>
      </c>
      <c r="F522" s="171" t="s">
        <v>128</v>
      </c>
      <c r="H522" s="172">
        <v>189.05699999999999</v>
      </c>
      <c r="I522" s="173"/>
      <c r="L522" s="169"/>
      <c r="M522" s="174"/>
      <c r="N522" s="175"/>
      <c r="O522" s="175"/>
      <c r="P522" s="175"/>
      <c r="Q522" s="175"/>
      <c r="R522" s="175"/>
      <c r="S522" s="175"/>
      <c r="T522" s="176"/>
      <c r="AT522" s="170" t="s">
        <v>126</v>
      </c>
      <c r="AU522" s="170" t="s">
        <v>124</v>
      </c>
      <c r="AV522" s="13" t="s">
        <v>123</v>
      </c>
      <c r="AW522" s="13" t="s">
        <v>28</v>
      </c>
      <c r="AX522" s="13" t="s">
        <v>77</v>
      </c>
      <c r="AY522" s="170" t="s">
        <v>116</v>
      </c>
    </row>
    <row r="523" spans="2:65" s="1" customFormat="1" ht="24" customHeight="1">
      <c r="B523" s="146"/>
      <c r="C523" s="184" t="s">
        <v>485</v>
      </c>
      <c r="D523" s="184" t="s">
        <v>166</v>
      </c>
      <c r="E523" s="185" t="s">
        <v>486</v>
      </c>
      <c r="F523" s="186" t="s">
        <v>487</v>
      </c>
      <c r="G523" s="187" t="s">
        <v>488</v>
      </c>
      <c r="H523" s="188">
        <v>56.716999999999999</v>
      </c>
      <c r="I523" s="189"/>
      <c r="J523" s="188">
        <f>ROUND(I523*H523,3)</f>
        <v>0</v>
      </c>
      <c r="K523" s="186" t="s">
        <v>1</v>
      </c>
      <c r="L523" s="190"/>
      <c r="M523" s="191" t="s">
        <v>1</v>
      </c>
      <c r="N523" s="192" t="s">
        <v>38</v>
      </c>
      <c r="O523" s="55"/>
      <c r="P523" s="155">
        <f>O523*H523</f>
        <v>0</v>
      </c>
      <c r="Q523" s="155">
        <v>1E-3</v>
      </c>
      <c r="R523" s="155">
        <f>Q523*H523</f>
        <v>5.6716999999999997E-2</v>
      </c>
      <c r="S523" s="155">
        <v>0</v>
      </c>
      <c r="T523" s="156">
        <f>S523*H523</f>
        <v>0</v>
      </c>
      <c r="AR523" s="157" t="s">
        <v>410</v>
      </c>
      <c r="AT523" s="157" t="s">
        <v>166</v>
      </c>
      <c r="AU523" s="157" t="s">
        <v>124</v>
      </c>
      <c r="AY523" s="17" t="s">
        <v>116</v>
      </c>
      <c r="BE523" s="158">
        <f>IF(N523="základná",J523,0)</f>
        <v>0</v>
      </c>
      <c r="BF523" s="158">
        <f>IF(N523="znížená",J523,0)</f>
        <v>0</v>
      </c>
      <c r="BG523" s="158">
        <f>IF(N523="zákl. prenesená",J523,0)</f>
        <v>0</v>
      </c>
      <c r="BH523" s="158">
        <f>IF(N523="zníž. prenesená",J523,0)</f>
        <v>0</v>
      </c>
      <c r="BI523" s="158">
        <f>IF(N523="nulová",J523,0)</f>
        <v>0</v>
      </c>
      <c r="BJ523" s="17" t="s">
        <v>124</v>
      </c>
      <c r="BK523" s="159">
        <f>ROUND(I523*H523,3)</f>
        <v>0</v>
      </c>
      <c r="BL523" s="17" t="s">
        <v>259</v>
      </c>
      <c r="BM523" s="157" t="s">
        <v>489</v>
      </c>
    </row>
    <row r="524" spans="2:65" s="12" customFormat="1">
      <c r="B524" s="160"/>
      <c r="D524" s="161" t="s">
        <v>126</v>
      </c>
      <c r="F524" s="163" t="s">
        <v>490</v>
      </c>
      <c r="H524" s="164">
        <v>56.716999999999999</v>
      </c>
      <c r="I524" s="165"/>
      <c r="L524" s="160"/>
      <c r="M524" s="166"/>
      <c r="N524" s="167"/>
      <c r="O524" s="167"/>
      <c r="P524" s="167"/>
      <c r="Q524" s="167"/>
      <c r="R524" s="167"/>
      <c r="S524" s="167"/>
      <c r="T524" s="168"/>
      <c r="AT524" s="162" t="s">
        <v>126</v>
      </c>
      <c r="AU524" s="162" t="s">
        <v>124</v>
      </c>
      <c r="AV524" s="12" t="s">
        <v>124</v>
      </c>
      <c r="AW524" s="12" t="s">
        <v>3</v>
      </c>
      <c r="AX524" s="12" t="s">
        <v>77</v>
      </c>
      <c r="AY524" s="162" t="s">
        <v>116</v>
      </c>
    </row>
    <row r="525" spans="2:65" s="1" customFormat="1" ht="24" customHeight="1">
      <c r="B525" s="146"/>
      <c r="C525" s="147" t="s">
        <v>491</v>
      </c>
      <c r="D525" s="147" t="s">
        <v>118</v>
      </c>
      <c r="E525" s="148" t="s">
        <v>492</v>
      </c>
      <c r="F525" s="149" t="s">
        <v>493</v>
      </c>
      <c r="G525" s="150" t="s">
        <v>161</v>
      </c>
      <c r="H525" s="151">
        <v>215.01900000000001</v>
      </c>
      <c r="I525" s="152"/>
      <c r="J525" s="151">
        <f>ROUND(I525*H525,3)</f>
        <v>0</v>
      </c>
      <c r="K525" s="149" t="s">
        <v>131</v>
      </c>
      <c r="L525" s="32"/>
      <c r="M525" s="153" t="s">
        <v>1</v>
      </c>
      <c r="N525" s="154" t="s">
        <v>38</v>
      </c>
      <c r="O525" s="55"/>
      <c r="P525" s="155">
        <f>O525*H525</f>
        <v>0</v>
      </c>
      <c r="Q525" s="155">
        <v>8.0000000000000007E-5</v>
      </c>
      <c r="R525" s="155">
        <f>Q525*H525</f>
        <v>1.7201520000000001E-2</v>
      </c>
      <c r="S525" s="155">
        <v>0</v>
      </c>
      <c r="T525" s="156">
        <f>S525*H525</f>
        <v>0</v>
      </c>
      <c r="AR525" s="157" t="s">
        <v>259</v>
      </c>
      <c r="AT525" s="157" t="s">
        <v>118</v>
      </c>
      <c r="AU525" s="157" t="s">
        <v>124</v>
      </c>
      <c r="AY525" s="17" t="s">
        <v>116</v>
      </c>
      <c r="BE525" s="158">
        <f>IF(N525="základná",J525,0)</f>
        <v>0</v>
      </c>
      <c r="BF525" s="158">
        <f>IF(N525="znížená",J525,0)</f>
        <v>0</v>
      </c>
      <c r="BG525" s="158">
        <f>IF(N525="zákl. prenesená",J525,0)</f>
        <v>0</v>
      </c>
      <c r="BH525" s="158">
        <f>IF(N525="zníž. prenesená",J525,0)</f>
        <v>0</v>
      </c>
      <c r="BI525" s="158">
        <f>IF(N525="nulová",J525,0)</f>
        <v>0</v>
      </c>
      <c r="BJ525" s="17" t="s">
        <v>124</v>
      </c>
      <c r="BK525" s="159">
        <f>ROUND(I525*H525,3)</f>
        <v>0</v>
      </c>
      <c r="BL525" s="17" t="s">
        <v>259</v>
      </c>
      <c r="BM525" s="157" t="s">
        <v>494</v>
      </c>
    </row>
    <row r="526" spans="2:65" s="12" customFormat="1" ht="22.5">
      <c r="B526" s="160"/>
      <c r="D526" s="161" t="s">
        <v>126</v>
      </c>
      <c r="E526" s="162" t="s">
        <v>1</v>
      </c>
      <c r="F526" s="163" t="s">
        <v>495</v>
      </c>
      <c r="H526" s="164">
        <v>215.01900000000001</v>
      </c>
      <c r="I526" s="165"/>
      <c r="L526" s="160"/>
      <c r="M526" s="166"/>
      <c r="N526" s="167"/>
      <c r="O526" s="167"/>
      <c r="P526" s="167"/>
      <c r="Q526" s="167"/>
      <c r="R526" s="167"/>
      <c r="S526" s="167"/>
      <c r="T526" s="168"/>
      <c r="AT526" s="162" t="s">
        <v>126</v>
      </c>
      <c r="AU526" s="162" t="s">
        <v>124</v>
      </c>
      <c r="AV526" s="12" t="s">
        <v>124</v>
      </c>
      <c r="AW526" s="12" t="s">
        <v>28</v>
      </c>
      <c r="AX526" s="12" t="s">
        <v>72</v>
      </c>
      <c r="AY526" s="162" t="s">
        <v>116</v>
      </c>
    </row>
    <row r="527" spans="2:65" s="13" customFormat="1">
      <c r="B527" s="169"/>
      <c r="D527" s="161" t="s">
        <v>126</v>
      </c>
      <c r="E527" s="170" t="s">
        <v>1</v>
      </c>
      <c r="F527" s="171" t="s">
        <v>128</v>
      </c>
      <c r="H527" s="172">
        <v>215.01900000000001</v>
      </c>
      <c r="I527" s="173"/>
      <c r="L527" s="169"/>
      <c r="M527" s="174"/>
      <c r="N527" s="175"/>
      <c r="O527" s="175"/>
      <c r="P527" s="175"/>
      <c r="Q527" s="175"/>
      <c r="R527" s="175"/>
      <c r="S527" s="175"/>
      <c r="T527" s="176"/>
      <c r="AT527" s="170" t="s">
        <v>126</v>
      </c>
      <c r="AU527" s="170" t="s">
        <v>124</v>
      </c>
      <c r="AV527" s="13" t="s">
        <v>123</v>
      </c>
      <c r="AW527" s="13" t="s">
        <v>28</v>
      </c>
      <c r="AX527" s="13" t="s">
        <v>77</v>
      </c>
      <c r="AY527" s="170" t="s">
        <v>116</v>
      </c>
    </row>
    <row r="528" spans="2:65" s="1" customFormat="1" ht="36" customHeight="1">
      <c r="B528" s="146"/>
      <c r="C528" s="184" t="s">
        <v>496</v>
      </c>
      <c r="D528" s="184" t="s">
        <v>166</v>
      </c>
      <c r="E528" s="185" t="s">
        <v>497</v>
      </c>
      <c r="F528" s="186" t="s">
        <v>498</v>
      </c>
      <c r="G528" s="187" t="s">
        <v>161</v>
      </c>
      <c r="H528" s="188">
        <v>247.27199999999999</v>
      </c>
      <c r="I528" s="189"/>
      <c r="J528" s="188">
        <f>ROUND(I528*H528,3)</f>
        <v>0</v>
      </c>
      <c r="K528" s="186" t="s">
        <v>131</v>
      </c>
      <c r="L528" s="190"/>
      <c r="M528" s="191" t="s">
        <v>1</v>
      </c>
      <c r="N528" s="192" t="s">
        <v>38</v>
      </c>
      <c r="O528" s="55"/>
      <c r="P528" s="155">
        <f>O528*H528</f>
        <v>0</v>
      </c>
      <c r="Q528" s="155">
        <v>2E-3</v>
      </c>
      <c r="R528" s="155">
        <f>Q528*H528</f>
        <v>0.49454399999999998</v>
      </c>
      <c r="S528" s="155">
        <v>0</v>
      </c>
      <c r="T528" s="156">
        <f>S528*H528</f>
        <v>0</v>
      </c>
      <c r="AR528" s="157" t="s">
        <v>410</v>
      </c>
      <c r="AT528" s="157" t="s">
        <v>166</v>
      </c>
      <c r="AU528" s="157" t="s">
        <v>124</v>
      </c>
      <c r="AY528" s="17" t="s">
        <v>116</v>
      </c>
      <c r="BE528" s="158">
        <f>IF(N528="základná",J528,0)</f>
        <v>0</v>
      </c>
      <c r="BF528" s="158">
        <f>IF(N528="znížená",J528,0)</f>
        <v>0</v>
      </c>
      <c r="BG528" s="158">
        <f>IF(N528="zákl. prenesená",J528,0)</f>
        <v>0</v>
      </c>
      <c r="BH528" s="158">
        <f>IF(N528="zníž. prenesená",J528,0)</f>
        <v>0</v>
      </c>
      <c r="BI528" s="158">
        <f>IF(N528="nulová",J528,0)</f>
        <v>0</v>
      </c>
      <c r="BJ528" s="17" t="s">
        <v>124</v>
      </c>
      <c r="BK528" s="159">
        <f>ROUND(I528*H528,3)</f>
        <v>0</v>
      </c>
      <c r="BL528" s="17" t="s">
        <v>259</v>
      </c>
      <c r="BM528" s="157" t="s">
        <v>499</v>
      </c>
    </row>
    <row r="529" spans="2:65" s="12" customFormat="1">
      <c r="B529" s="160"/>
      <c r="D529" s="161" t="s">
        <v>126</v>
      </c>
      <c r="F529" s="163" t="s">
        <v>500</v>
      </c>
      <c r="H529" s="164">
        <v>247.27199999999999</v>
      </c>
      <c r="I529" s="165"/>
      <c r="L529" s="160"/>
      <c r="M529" s="166"/>
      <c r="N529" s="167"/>
      <c r="O529" s="167"/>
      <c r="P529" s="167"/>
      <c r="Q529" s="167"/>
      <c r="R529" s="167"/>
      <c r="S529" s="167"/>
      <c r="T529" s="168"/>
      <c r="AT529" s="162" t="s">
        <v>126</v>
      </c>
      <c r="AU529" s="162" t="s">
        <v>124</v>
      </c>
      <c r="AV529" s="12" t="s">
        <v>124</v>
      </c>
      <c r="AW529" s="12" t="s">
        <v>3</v>
      </c>
      <c r="AX529" s="12" t="s">
        <v>77</v>
      </c>
      <c r="AY529" s="162" t="s">
        <v>116</v>
      </c>
    </row>
    <row r="530" spans="2:65" s="1" customFormat="1" ht="24" customHeight="1">
      <c r="B530" s="146"/>
      <c r="C530" s="147" t="s">
        <v>501</v>
      </c>
      <c r="D530" s="147" t="s">
        <v>118</v>
      </c>
      <c r="E530" s="148" t="s">
        <v>502</v>
      </c>
      <c r="F530" s="149" t="s">
        <v>503</v>
      </c>
      <c r="G530" s="150" t="s">
        <v>161</v>
      </c>
      <c r="H530" s="151">
        <v>189.05699999999999</v>
      </c>
      <c r="I530" s="152"/>
      <c r="J530" s="151">
        <f>ROUND(I530*H530,3)</f>
        <v>0</v>
      </c>
      <c r="K530" s="149" t="s">
        <v>131</v>
      </c>
      <c r="L530" s="32"/>
      <c r="M530" s="153" t="s">
        <v>1</v>
      </c>
      <c r="N530" s="154" t="s">
        <v>38</v>
      </c>
      <c r="O530" s="55"/>
      <c r="P530" s="155">
        <f>O530*H530</f>
        <v>0</v>
      </c>
      <c r="Q530" s="155">
        <v>5.4000000000000001E-4</v>
      </c>
      <c r="R530" s="155">
        <f>Q530*H530</f>
        <v>0.10209077999999999</v>
      </c>
      <c r="S530" s="155">
        <v>0</v>
      </c>
      <c r="T530" s="156">
        <f>S530*H530</f>
        <v>0</v>
      </c>
      <c r="AR530" s="157" t="s">
        <v>259</v>
      </c>
      <c r="AT530" s="157" t="s">
        <v>118</v>
      </c>
      <c r="AU530" s="157" t="s">
        <v>124</v>
      </c>
      <c r="AY530" s="17" t="s">
        <v>116</v>
      </c>
      <c r="BE530" s="158">
        <f>IF(N530="základná",J530,0)</f>
        <v>0</v>
      </c>
      <c r="BF530" s="158">
        <f>IF(N530="znížená",J530,0)</f>
        <v>0</v>
      </c>
      <c r="BG530" s="158">
        <f>IF(N530="zákl. prenesená",J530,0)</f>
        <v>0</v>
      </c>
      <c r="BH530" s="158">
        <f>IF(N530="zníž. prenesená",J530,0)</f>
        <v>0</v>
      </c>
      <c r="BI530" s="158">
        <f>IF(N530="nulová",J530,0)</f>
        <v>0</v>
      </c>
      <c r="BJ530" s="17" t="s">
        <v>124</v>
      </c>
      <c r="BK530" s="159">
        <f>ROUND(I530*H530,3)</f>
        <v>0</v>
      </c>
      <c r="BL530" s="17" t="s">
        <v>259</v>
      </c>
      <c r="BM530" s="157" t="s">
        <v>504</v>
      </c>
    </row>
    <row r="531" spans="2:65" s="12" customFormat="1" ht="22.5">
      <c r="B531" s="160"/>
      <c r="D531" s="161" t="s">
        <v>126</v>
      </c>
      <c r="E531" s="162" t="s">
        <v>1</v>
      </c>
      <c r="F531" s="163" t="s">
        <v>484</v>
      </c>
      <c r="H531" s="164">
        <v>189.05699999999999</v>
      </c>
      <c r="I531" s="165"/>
      <c r="L531" s="160"/>
      <c r="M531" s="166"/>
      <c r="N531" s="167"/>
      <c r="O531" s="167"/>
      <c r="P531" s="167"/>
      <c r="Q531" s="167"/>
      <c r="R531" s="167"/>
      <c r="S531" s="167"/>
      <c r="T531" s="168"/>
      <c r="AT531" s="162" t="s">
        <v>126</v>
      </c>
      <c r="AU531" s="162" t="s">
        <v>124</v>
      </c>
      <c r="AV531" s="12" t="s">
        <v>124</v>
      </c>
      <c r="AW531" s="12" t="s">
        <v>28</v>
      </c>
      <c r="AX531" s="12" t="s">
        <v>72</v>
      </c>
      <c r="AY531" s="162" t="s">
        <v>116</v>
      </c>
    </row>
    <row r="532" spans="2:65" s="13" customFormat="1">
      <c r="B532" s="169"/>
      <c r="D532" s="161" t="s">
        <v>126</v>
      </c>
      <c r="E532" s="170" t="s">
        <v>1</v>
      </c>
      <c r="F532" s="171" t="s">
        <v>128</v>
      </c>
      <c r="H532" s="172">
        <v>189.05699999999999</v>
      </c>
      <c r="I532" s="173"/>
      <c r="L532" s="169"/>
      <c r="M532" s="174"/>
      <c r="N532" s="175"/>
      <c r="O532" s="175"/>
      <c r="P532" s="175"/>
      <c r="Q532" s="175"/>
      <c r="R532" s="175"/>
      <c r="S532" s="175"/>
      <c r="T532" s="176"/>
      <c r="AT532" s="170" t="s">
        <v>126</v>
      </c>
      <c r="AU532" s="170" t="s">
        <v>124</v>
      </c>
      <c r="AV532" s="13" t="s">
        <v>123</v>
      </c>
      <c r="AW532" s="13" t="s">
        <v>28</v>
      </c>
      <c r="AX532" s="13" t="s">
        <v>77</v>
      </c>
      <c r="AY532" s="170" t="s">
        <v>116</v>
      </c>
    </row>
    <row r="533" spans="2:65" s="1" customFormat="1" ht="36" customHeight="1">
      <c r="B533" s="146"/>
      <c r="C533" s="184" t="s">
        <v>505</v>
      </c>
      <c r="D533" s="184" t="s">
        <v>166</v>
      </c>
      <c r="E533" s="185" t="s">
        <v>506</v>
      </c>
      <c r="F533" s="186" t="s">
        <v>507</v>
      </c>
      <c r="G533" s="187" t="s">
        <v>161</v>
      </c>
      <c r="H533" s="188">
        <v>226.86799999999999</v>
      </c>
      <c r="I533" s="189"/>
      <c r="J533" s="188">
        <f>ROUND(I533*H533,3)</f>
        <v>0</v>
      </c>
      <c r="K533" s="186" t="s">
        <v>131</v>
      </c>
      <c r="L533" s="190"/>
      <c r="M533" s="191" t="s">
        <v>1</v>
      </c>
      <c r="N533" s="192" t="s">
        <v>38</v>
      </c>
      <c r="O533" s="55"/>
      <c r="P533" s="155">
        <f>O533*H533</f>
        <v>0</v>
      </c>
      <c r="Q533" s="155">
        <v>5.13E-3</v>
      </c>
      <c r="R533" s="155">
        <f>Q533*H533</f>
        <v>1.16383284</v>
      </c>
      <c r="S533" s="155">
        <v>0</v>
      </c>
      <c r="T533" s="156">
        <f>S533*H533</f>
        <v>0</v>
      </c>
      <c r="AR533" s="157" t="s">
        <v>410</v>
      </c>
      <c r="AT533" s="157" t="s">
        <v>166</v>
      </c>
      <c r="AU533" s="157" t="s">
        <v>124</v>
      </c>
      <c r="AY533" s="17" t="s">
        <v>116</v>
      </c>
      <c r="BE533" s="158">
        <f>IF(N533="základná",J533,0)</f>
        <v>0</v>
      </c>
      <c r="BF533" s="158">
        <f>IF(N533="znížená",J533,0)</f>
        <v>0</v>
      </c>
      <c r="BG533" s="158">
        <f>IF(N533="zákl. prenesená",J533,0)</f>
        <v>0</v>
      </c>
      <c r="BH533" s="158">
        <f>IF(N533="zníž. prenesená",J533,0)</f>
        <v>0</v>
      </c>
      <c r="BI533" s="158">
        <f>IF(N533="nulová",J533,0)</f>
        <v>0</v>
      </c>
      <c r="BJ533" s="17" t="s">
        <v>124</v>
      </c>
      <c r="BK533" s="159">
        <f>ROUND(I533*H533,3)</f>
        <v>0</v>
      </c>
      <c r="BL533" s="17" t="s">
        <v>259</v>
      </c>
      <c r="BM533" s="157" t="s">
        <v>508</v>
      </c>
    </row>
    <row r="534" spans="2:65" s="12" customFormat="1">
      <c r="B534" s="160"/>
      <c r="D534" s="161" t="s">
        <v>126</v>
      </c>
      <c r="F534" s="163" t="s">
        <v>509</v>
      </c>
      <c r="H534" s="164">
        <v>226.86799999999999</v>
      </c>
      <c r="I534" s="165"/>
      <c r="L534" s="160"/>
      <c r="M534" s="166"/>
      <c r="N534" s="167"/>
      <c r="O534" s="167"/>
      <c r="P534" s="167"/>
      <c r="Q534" s="167"/>
      <c r="R534" s="167"/>
      <c r="S534" s="167"/>
      <c r="T534" s="168"/>
      <c r="AT534" s="162" t="s">
        <v>126</v>
      </c>
      <c r="AU534" s="162" t="s">
        <v>124</v>
      </c>
      <c r="AV534" s="12" t="s">
        <v>124</v>
      </c>
      <c r="AW534" s="12" t="s">
        <v>3</v>
      </c>
      <c r="AX534" s="12" t="s">
        <v>77</v>
      </c>
      <c r="AY534" s="162" t="s">
        <v>116</v>
      </c>
    </row>
    <row r="535" spans="2:65" s="1" customFormat="1" ht="24" customHeight="1">
      <c r="B535" s="146"/>
      <c r="C535" s="147" t="s">
        <v>510</v>
      </c>
      <c r="D535" s="147" t="s">
        <v>118</v>
      </c>
      <c r="E535" s="148" t="s">
        <v>511</v>
      </c>
      <c r="F535" s="149" t="s">
        <v>512</v>
      </c>
      <c r="G535" s="150" t="s">
        <v>458</v>
      </c>
      <c r="H535" s="151">
        <v>1.8340000000000001</v>
      </c>
      <c r="I535" s="152"/>
      <c r="J535" s="151">
        <f>ROUND(I535*H535,3)</f>
        <v>0</v>
      </c>
      <c r="K535" s="149" t="s">
        <v>122</v>
      </c>
      <c r="L535" s="32"/>
      <c r="M535" s="153" t="s">
        <v>1</v>
      </c>
      <c r="N535" s="154" t="s">
        <v>38</v>
      </c>
      <c r="O535" s="55"/>
      <c r="P535" s="155">
        <f>O535*H535</f>
        <v>0</v>
      </c>
      <c r="Q535" s="155">
        <v>0</v>
      </c>
      <c r="R535" s="155">
        <f>Q535*H535</f>
        <v>0</v>
      </c>
      <c r="S535" s="155">
        <v>0</v>
      </c>
      <c r="T535" s="156">
        <f>S535*H535</f>
        <v>0</v>
      </c>
      <c r="AR535" s="157" t="s">
        <v>259</v>
      </c>
      <c r="AT535" s="157" t="s">
        <v>118</v>
      </c>
      <c r="AU535" s="157" t="s">
        <v>124</v>
      </c>
      <c r="AY535" s="17" t="s">
        <v>116</v>
      </c>
      <c r="BE535" s="158">
        <f>IF(N535="základná",J535,0)</f>
        <v>0</v>
      </c>
      <c r="BF535" s="158">
        <f>IF(N535="znížená",J535,0)</f>
        <v>0</v>
      </c>
      <c r="BG535" s="158">
        <f>IF(N535="zákl. prenesená",J535,0)</f>
        <v>0</v>
      </c>
      <c r="BH535" s="158">
        <f>IF(N535="zníž. prenesená",J535,0)</f>
        <v>0</v>
      </c>
      <c r="BI535" s="158">
        <f>IF(N535="nulová",J535,0)</f>
        <v>0</v>
      </c>
      <c r="BJ535" s="17" t="s">
        <v>124</v>
      </c>
      <c r="BK535" s="159">
        <f>ROUND(I535*H535,3)</f>
        <v>0</v>
      </c>
      <c r="BL535" s="17" t="s">
        <v>259</v>
      </c>
      <c r="BM535" s="157" t="s">
        <v>513</v>
      </c>
    </row>
    <row r="536" spans="2:65" s="11" customFormat="1" ht="22.9" customHeight="1">
      <c r="B536" s="133"/>
      <c r="D536" s="134" t="s">
        <v>71</v>
      </c>
      <c r="E536" s="144" t="s">
        <v>514</v>
      </c>
      <c r="F536" s="144" t="s">
        <v>515</v>
      </c>
      <c r="I536" s="136"/>
      <c r="J536" s="145">
        <f>BK536</f>
        <v>0</v>
      </c>
      <c r="L536" s="133"/>
      <c r="M536" s="138"/>
      <c r="N536" s="139"/>
      <c r="O536" s="139"/>
      <c r="P536" s="140">
        <f>SUM(P537:P543)</f>
        <v>0</v>
      </c>
      <c r="Q536" s="139"/>
      <c r="R536" s="140">
        <f>SUM(R537:R543)</f>
        <v>0.20657909999999999</v>
      </c>
      <c r="S536" s="139"/>
      <c r="T536" s="141">
        <f>SUM(T537:T543)</f>
        <v>0</v>
      </c>
      <c r="AR536" s="134" t="s">
        <v>124</v>
      </c>
      <c r="AT536" s="142" t="s">
        <v>71</v>
      </c>
      <c r="AU536" s="142" t="s">
        <v>77</v>
      </c>
      <c r="AY536" s="134" t="s">
        <v>116</v>
      </c>
      <c r="BK536" s="143">
        <f>SUM(BK537:BK543)</f>
        <v>0</v>
      </c>
    </row>
    <row r="537" spans="2:65" s="1" customFormat="1" ht="24" customHeight="1">
      <c r="B537" s="146"/>
      <c r="C537" s="147" t="s">
        <v>516</v>
      </c>
      <c r="D537" s="147" t="s">
        <v>118</v>
      </c>
      <c r="E537" s="148" t="s">
        <v>517</v>
      </c>
      <c r="F537" s="149" t="s">
        <v>518</v>
      </c>
      <c r="G537" s="150" t="s">
        <v>161</v>
      </c>
      <c r="H537" s="151">
        <v>8.3940000000000001</v>
      </c>
      <c r="I537" s="152"/>
      <c r="J537" s="151">
        <f>ROUND(I537*H537,3)</f>
        <v>0</v>
      </c>
      <c r="K537" s="149" t="s">
        <v>131</v>
      </c>
      <c r="L537" s="32"/>
      <c r="M537" s="153" t="s">
        <v>1</v>
      </c>
      <c r="N537" s="154" t="s">
        <v>38</v>
      </c>
      <c r="O537" s="55"/>
      <c r="P537" s="155">
        <f>O537*H537</f>
        <v>0</v>
      </c>
      <c r="Q537" s="155">
        <v>1.15E-3</v>
      </c>
      <c r="R537" s="155">
        <f>Q537*H537</f>
        <v>9.6530999999999995E-3</v>
      </c>
      <c r="S537" s="155">
        <v>0</v>
      </c>
      <c r="T537" s="156">
        <f>S537*H537</f>
        <v>0</v>
      </c>
      <c r="AR537" s="157" t="s">
        <v>259</v>
      </c>
      <c r="AT537" s="157" t="s">
        <v>118</v>
      </c>
      <c r="AU537" s="157" t="s">
        <v>124</v>
      </c>
      <c r="AY537" s="17" t="s">
        <v>116</v>
      </c>
      <c r="BE537" s="158">
        <f>IF(N537="základná",J537,0)</f>
        <v>0</v>
      </c>
      <c r="BF537" s="158">
        <f>IF(N537="znížená",J537,0)</f>
        <v>0</v>
      </c>
      <c r="BG537" s="158">
        <f>IF(N537="zákl. prenesená",J537,0)</f>
        <v>0</v>
      </c>
      <c r="BH537" s="158">
        <f>IF(N537="zníž. prenesená",J537,0)</f>
        <v>0</v>
      </c>
      <c r="BI537" s="158">
        <f>IF(N537="nulová",J537,0)</f>
        <v>0</v>
      </c>
      <c r="BJ537" s="17" t="s">
        <v>124</v>
      </c>
      <c r="BK537" s="159">
        <f>ROUND(I537*H537,3)</f>
        <v>0</v>
      </c>
      <c r="BL537" s="17" t="s">
        <v>259</v>
      </c>
      <c r="BM537" s="157" t="s">
        <v>519</v>
      </c>
    </row>
    <row r="538" spans="2:65" s="12" customFormat="1">
      <c r="B538" s="160"/>
      <c r="D538" s="161" t="s">
        <v>126</v>
      </c>
      <c r="E538" s="162" t="s">
        <v>1</v>
      </c>
      <c r="F538" s="163" t="s">
        <v>520</v>
      </c>
      <c r="H538" s="164">
        <v>6.234</v>
      </c>
      <c r="I538" s="165"/>
      <c r="L538" s="160"/>
      <c r="M538" s="166"/>
      <c r="N538" s="167"/>
      <c r="O538" s="167"/>
      <c r="P538" s="167"/>
      <c r="Q538" s="167"/>
      <c r="R538" s="167"/>
      <c r="S538" s="167"/>
      <c r="T538" s="168"/>
      <c r="AT538" s="162" t="s">
        <v>126</v>
      </c>
      <c r="AU538" s="162" t="s">
        <v>124</v>
      </c>
      <c r="AV538" s="12" t="s">
        <v>124</v>
      </c>
      <c r="AW538" s="12" t="s">
        <v>28</v>
      </c>
      <c r="AX538" s="12" t="s">
        <v>72</v>
      </c>
      <c r="AY538" s="162" t="s">
        <v>116</v>
      </c>
    </row>
    <row r="539" spans="2:65" s="12" customFormat="1">
      <c r="B539" s="160"/>
      <c r="D539" s="161" t="s">
        <v>126</v>
      </c>
      <c r="E539" s="162" t="s">
        <v>1</v>
      </c>
      <c r="F539" s="163" t="s">
        <v>521</v>
      </c>
      <c r="H539" s="164">
        <v>2.16</v>
      </c>
      <c r="I539" s="165"/>
      <c r="L539" s="160"/>
      <c r="M539" s="166"/>
      <c r="N539" s="167"/>
      <c r="O539" s="167"/>
      <c r="P539" s="167"/>
      <c r="Q539" s="167"/>
      <c r="R539" s="167"/>
      <c r="S539" s="167"/>
      <c r="T539" s="168"/>
      <c r="AT539" s="162" t="s">
        <v>126</v>
      </c>
      <c r="AU539" s="162" t="s">
        <v>124</v>
      </c>
      <c r="AV539" s="12" t="s">
        <v>124</v>
      </c>
      <c r="AW539" s="12" t="s">
        <v>28</v>
      </c>
      <c r="AX539" s="12" t="s">
        <v>72</v>
      </c>
      <c r="AY539" s="162" t="s">
        <v>116</v>
      </c>
    </row>
    <row r="540" spans="2:65" s="13" customFormat="1">
      <c r="B540" s="169"/>
      <c r="D540" s="161" t="s">
        <v>126</v>
      </c>
      <c r="E540" s="170" t="s">
        <v>1</v>
      </c>
      <c r="F540" s="171" t="s">
        <v>128</v>
      </c>
      <c r="H540" s="172">
        <v>8.3940000000000001</v>
      </c>
      <c r="I540" s="173"/>
      <c r="L540" s="169"/>
      <c r="M540" s="174"/>
      <c r="N540" s="175"/>
      <c r="O540" s="175"/>
      <c r="P540" s="175"/>
      <c r="Q540" s="175"/>
      <c r="R540" s="175"/>
      <c r="S540" s="175"/>
      <c r="T540" s="176"/>
      <c r="AT540" s="170" t="s">
        <v>126</v>
      </c>
      <c r="AU540" s="170" t="s">
        <v>124</v>
      </c>
      <c r="AV540" s="13" t="s">
        <v>123</v>
      </c>
      <c r="AW540" s="13" t="s">
        <v>28</v>
      </c>
      <c r="AX540" s="13" t="s">
        <v>77</v>
      </c>
      <c r="AY540" s="170" t="s">
        <v>116</v>
      </c>
    </row>
    <row r="541" spans="2:65" s="1" customFormat="1" ht="36" customHeight="1">
      <c r="B541" s="146"/>
      <c r="C541" s="184" t="s">
        <v>522</v>
      </c>
      <c r="D541" s="184" t="s">
        <v>166</v>
      </c>
      <c r="E541" s="185" t="s">
        <v>523</v>
      </c>
      <c r="F541" s="186" t="s">
        <v>524</v>
      </c>
      <c r="G541" s="187" t="s">
        <v>161</v>
      </c>
      <c r="H541" s="188">
        <v>8.5619999999999994</v>
      </c>
      <c r="I541" s="189"/>
      <c r="J541" s="188">
        <f>ROUND(I541*H541,3)</f>
        <v>0</v>
      </c>
      <c r="K541" s="186" t="s">
        <v>131</v>
      </c>
      <c r="L541" s="190"/>
      <c r="M541" s="191" t="s">
        <v>1</v>
      </c>
      <c r="N541" s="192" t="s">
        <v>38</v>
      </c>
      <c r="O541" s="55"/>
      <c r="P541" s="155">
        <f>O541*H541</f>
        <v>0</v>
      </c>
      <c r="Q541" s="155">
        <v>2.3E-2</v>
      </c>
      <c r="R541" s="155">
        <f>Q541*H541</f>
        <v>0.19692599999999999</v>
      </c>
      <c r="S541" s="155">
        <v>0</v>
      </c>
      <c r="T541" s="156">
        <f>S541*H541</f>
        <v>0</v>
      </c>
      <c r="AR541" s="157" t="s">
        <v>410</v>
      </c>
      <c r="AT541" s="157" t="s">
        <v>166</v>
      </c>
      <c r="AU541" s="157" t="s">
        <v>124</v>
      </c>
      <c r="AY541" s="17" t="s">
        <v>116</v>
      </c>
      <c r="BE541" s="158">
        <f>IF(N541="základná",J541,0)</f>
        <v>0</v>
      </c>
      <c r="BF541" s="158">
        <f>IF(N541="znížená",J541,0)</f>
        <v>0</v>
      </c>
      <c r="BG541" s="158">
        <f>IF(N541="zákl. prenesená",J541,0)</f>
        <v>0</v>
      </c>
      <c r="BH541" s="158">
        <f>IF(N541="zníž. prenesená",J541,0)</f>
        <v>0</v>
      </c>
      <c r="BI541" s="158">
        <f>IF(N541="nulová",J541,0)</f>
        <v>0</v>
      </c>
      <c r="BJ541" s="17" t="s">
        <v>124</v>
      </c>
      <c r="BK541" s="159">
        <f>ROUND(I541*H541,3)</f>
        <v>0</v>
      </c>
      <c r="BL541" s="17" t="s">
        <v>259</v>
      </c>
      <c r="BM541" s="157" t="s">
        <v>525</v>
      </c>
    </row>
    <row r="542" spans="2:65" s="12" customFormat="1">
      <c r="B542" s="160"/>
      <c r="D542" s="161" t="s">
        <v>126</v>
      </c>
      <c r="F542" s="163" t="s">
        <v>526</v>
      </c>
      <c r="H542" s="164">
        <v>8.5619999999999994</v>
      </c>
      <c r="I542" s="165"/>
      <c r="L542" s="160"/>
      <c r="M542" s="166"/>
      <c r="N542" s="167"/>
      <c r="O542" s="167"/>
      <c r="P542" s="167"/>
      <c r="Q542" s="167"/>
      <c r="R542" s="167"/>
      <c r="S542" s="167"/>
      <c r="T542" s="168"/>
      <c r="AT542" s="162" t="s">
        <v>126</v>
      </c>
      <c r="AU542" s="162" t="s">
        <v>124</v>
      </c>
      <c r="AV542" s="12" t="s">
        <v>124</v>
      </c>
      <c r="AW542" s="12" t="s">
        <v>3</v>
      </c>
      <c r="AX542" s="12" t="s">
        <v>77</v>
      </c>
      <c r="AY542" s="162" t="s">
        <v>116</v>
      </c>
    </row>
    <row r="543" spans="2:65" s="1" customFormat="1" ht="24" customHeight="1">
      <c r="B543" s="146"/>
      <c r="C543" s="147" t="s">
        <v>527</v>
      </c>
      <c r="D543" s="147" t="s">
        <v>118</v>
      </c>
      <c r="E543" s="148" t="s">
        <v>528</v>
      </c>
      <c r="F543" s="149" t="s">
        <v>529</v>
      </c>
      <c r="G543" s="150" t="s">
        <v>458</v>
      </c>
      <c r="H543" s="151">
        <v>0.20699999999999999</v>
      </c>
      <c r="I543" s="152"/>
      <c r="J543" s="151">
        <f>ROUND(I543*H543,3)</f>
        <v>0</v>
      </c>
      <c r="K543" s="149" t="s">
        <v>459</v>
      </c>
      <c r="L543" s="32"/>
      <c r="M543" s="153" t="s">
        <v>1</v>
      </c>
      <c r="N543" s="154" t="s">
        <v>38</v>
      </c>
      <c r="O543" s="55"/>
      <c r="P543" s="155">
        <f>O543*H543</f>
        <v>0</v>
      </c>
      <c r="Q543" s="155">
        <v>0</v>
      </c>
      <c r="R543" s="155">
        <f>Q543*H543</f>
        <v>0</v>
      </c>
      <c r="S543" s="155">
        <v>0</v>
      </c>
      <c r="T543" s="156">
        <f>S543*H543</f>
        <v>0</v>
      </c>
      <c r="AR543" s="157" t="s">
        <v>259</v>
      </c>
      <c r="AT543" s="157" t="s">
        <v>118</v>
      </c>
      <c r="AU543" s="157" t="s">
        <v>124</v>
      </c>
      <c r="AY543" s="17" t="s">
        <v>116</v>
      </c>
      <c r="BE543" s="158">
        <f>IF(N543="základná",J543,0)</f>
        <v>0</v>
      </c>
      <c r="BF543" s="158">
        <f>IF(N543="znížená",J543,0)</f>
        <v>0</v>
      </c>
      <c r="BG543" s="158">
        <f>IF(N543="zákl. prenesená",J543,0)</f>
        <v>0</v>
      </c>
      <c r="BH543" s="158">
        <f>IF(N543="zníž. prenesená",J543,0)</f>
        <v>0</v>
      </c>
      <c r="BI543" s="158">
        <f>IF(N543="nulová",J543,0)</f>
        <v>0</v>
      </c>
      <c r="BJ543" s="17" t="s">
        <v>124</v>
      </c>
      <c r="BK543" s="159">
        <f>ROUND(I543*H543,3)</f>
        <v>0</v>
      </c>
      <c r="BL543" s="17" t="s">
        <v>259</v>
      </c>
      <c r="BM543" s="157" t="s">
        <v>530</v>
      </c>
    </row>
    <row r="544" spans="2:65" s="11" customFormat="1" ht="22.9" customHeight="1">
      <c r="B544" s="133"/>
      <c r="D544" s="134" t="s">
        <v>71</v>
      </c>
      <c r="E544" s="144" t="s">
        <v>531</v>
      </c>
      <c r="F544" s="144" t="s">
        <v>532</v>
      </c>
      <c r="I544" s="136"/>
      <c r="J544" s="145">
        <f>BK544</f>
        <v>0</v>
      </c>
      <c r="L544" s="133"/>
      <c r="M544" s="138"/>
      <c r="N544" s="139"/>
      <c r="O544" s="139"/>
      <c r="P544" s="140">
        <f>SUM(P545:P550)</f>
        <v>0</v>
      </c>
      <c r="Q544" s="139"/>
      <c r="R544" s="140">
        <f>SUM(R545:R550)</f>
        <v>0.16210280000000002</v>
      </c>
      <c r="S544" s="139"/>
      <c r="T544" s="141">
        <f>SUM(T545:T550)</f>
        <v>0</v>
      </c>
      <c r="AR544" s="134" t="s">
        <v>124</v>
      </c>
      <c r="AT544" s="142" t="s">
        <v>71</v>
      </c>
      <c r="AU544" s="142" t="s">
        <v>77</v>
      </c>
      <c r="AY544" s="134" t="s">
        <v>116</v>
      </c>
      <c r="BK544" s="143">
        <f>SUM(BK545:BK550)</f>
        <v>0</v>
      </c>
    </row>
    <row r="545" spans="2:65" s="1" customFormat="1" ht="16.5" customHeight="1">
      <c r="B545" s="146"/>
      <c r="C545" s="147" t="s">
        <v>533</v>
      </c>
      <c r="D545" s="147" t="s">
        <v>118</v>
      </c>
      <c r="E545" s="148" t="s">
        <v>534</v>
      </c>
      <c r="F545" s="149" t="s">
        <v>535</v>
      </c>
      <c r="G545" s="150" t="s">
        <v>154</v>
      </c>
      <c r="H545" s="151">
        <v>63.82</v>
      </c>
      <c r="I545" s="152"/>
      <c r="J545" s="151">
        <f>ROUND(I545*H545,3)</f>
        <v>0</v>
      </c>
      <c r="K545" s="149" t="s">
        <v>162</v>
      </c>
      <c r="L545" s="32"/>
      <c r="M545" s="153" t="s">
        <v>1</v>
      </c>
      <c r="N545" s="154" t="s">
        <v>38</v>
      </c>
      <c r="O545" s="55"/>
      <c r="P545" s="155">
        <f>O545*H545</f>
        <v>0</v>
      </c>
      <c r="Q545" s="155">
        <v>2.5400000000000002E-3</v>
      </c>
      <c r="R545" s="155">
        <f>Q545*H545</f>
        <v>0.16210280000000002</v>
      </c>
      <c r="S545" s="155">
        <v>0</v>
      </c>
      <c r="T545" s="156">
        <f>S545*H545</f>
        <v>0</v>
      </c>
      <c r="AR545" s="157" t="s">
        <v>259</v>
      </c>
      <c r="AT545" s="157" t="s">
        <v>118</v>
      </c>
      <c r="AU545" s="157" t="s">
        <v>124</v>
      </c>
      <c r="AY545" s="17" t="s">
        <v>116</v>
      </c>
      <c r="BE545" s="158">
        <f>IF(N545="základná",J545,0)</f>
        <v>0</v>
      </c>
      <c r="BF545" s="158">
        <f>IF(N545="znížená",J545,0)</f>
        <v>0</v>
      </c>
      <c r="BG545" s="158">
        <f>IF(N545="zákl. prenesená",J545,0)</f>
        <v>0</v>
      </c>
      <c r="BH545" s="158">
        <f>IF(N545="zníž. prenesená",J545,0)</f>
        <v>0</v>
      </c>
      <c r="BI545" s="158">
        <f>IF(N545="nulová",J545,0)</f>
        <v>0</v>
      </c>
      <c r="BJ545" s="17" t="s">
        <v>124</v>
      </c>
      <c r="BK545" s="159">
        <f>ROUND(I545*H545,3)</f>
        <v>0</v>
      </c>
      <c r="BL545" s="17" t="s">
        <v>259</v>
      </c>
      <c r="BM545" s="157" t="s">
        <v>536</v>
      </c>
    </row>
    <row r="546" spans="2:65" s="12" customFormat="1">
      <c r="B546" s="160"/>
      <c r="D546" s="161" t="s">
        <v>126</v>
      </c>
      <c r="E546" s="162" t="s">
        <v>1</v>
      </c>
      <c r="F546" s="163" t="s">
        <v>537</v>
      </c>
      <c r="H546" s="164">
        <v>15.9</v>
      </c>
      <c r="I546" s="165"/>
      <c r="L546" s="160"/>
      <c r="M546" s="166"/>
      <c r="N546" s="167"/>
      <c r="O546" s="167"/>
      <c r="P546" s="167"/>
      <c r="Q546" s="167"/>
      <c r="R546" s="167"/>
      <c r="S546" s="167"/>
      <c r="T546" s="168"/>
      <c r="AT546" s="162" t="s">
        <v>126</v>
      </c>
      <c r="AU546" s="162" t="s">
        <v>124</v>
      </c>
      <c r="AV546" s="12" t="s">
        <v>124</v>
      </c>
      <c r="AW546" s="12" t="s">
        <v>28</v>
      </c>
      <c r="AX546" s="12" t="s">
        <v>72</v>
      </c>
      <c r="AY546" s="162" t="s">
        <v>116</v>
      </c>
    </row>
    <row r="547" spans="2:65" s="12" customFormat="1">
      <c r="B547" s="160"/>
      <c r="D547" s="161" t="s">
        <v>126</v>
      </c>
      <c r="E547" s="162" t="s">
        <v>1</v>
      </c>
      <c r="F547" s="163" t="s">
        <v>538</v>
      </c>
      <c r="H547" s="164">
        <v>30.92</v>
      </c>
      <c r="I547" s="165"/>
      <c r="L547" s="160"/>
      <c r="M547" s="166"/>
      <c r="N547" s="167"/>
      <c r="O547" s="167"/>
      <c r="P547" s="167"/>
      <c r="Q547" s="167"/>
      <c r="R547" s="167"/>
      <c r="S547" s="167"/>
      <c r="T547" s="168"/>
      <c r="AT547" s="162" t="s">
        <v>126</v>
      </c>
      <c r="AU547" s="162" t="s">
        <v>124</v>
      </c>
      <c r="AV547" s="12" t="s">
        <v>124</v>
      </c>
      <c r="AW547" s="12" t="s">
        <v>28</v>
      </c>
      <c r="AX547" s="12" t="s">
        <v>72</v>
      </c>
      <c r="AY547" s="162" t="s">
        <v>116</v>
      </c>
    </row>
    <row r="548" spans="2:65" s="12" customFormat="1">
      <c r="B548" s="160"/>
      <c r="D548" s="161" t="s">
        <v>126</v>
      </c>
      <c r="E548" s="162" t="s">
        <v>1</v>
      </c>
      <c r="F548" s="163" t="s">
        <v>539</v>
      </c>
      <c r="H548" s="164">
        <v>17</v>
      </c>
      <c r="I548" s="165"/>
      <c r="L548" s="160"/>
      <c r="M548" s="166"/>
      <c r="N548" s="167"/>
      <c r="O548" s="167"/>
      <c r="P548" s="167"/>
      <c r="Q548" s="167"/>
      <c r="R548" s="167"/>
      <c r="S548" s="167"/>
      <c r="T548" s="168"/>
      <c r="AT548" s="162" t="s">
        <v>126</v>
      </c>
      <c r="AU548" s="162" t="s">
        <v>124</v>
      </c>
      <c r="AV548" s="12" t="s">
        <v>124</v>
      </c>
      <c r="AW548" s="12" t="s">
        <v>28</v>
      </c>
      <c r="AX548" s="12" t="s">
        <v>72</v>
      </c>
      <c r="AY548" s="162" t="s">
        <v>116</v>
      </c>
    </row>
    <row r="549" spans="2:65" s="13" customFormat="1">
      <c r="B549" s="169"/>
      <c r="D549" s="161" t="s">
        <v>126</v>
      </c>
      <c r="E549" s="170" t="s">
        <v>1</v>
      </c>
      <c r="F549" s="171" t="s">
        <v>128</v>
      </c>
      <c r="H549" s="172">
        <v>63.82</v>
      </c>
      <c r="I549" s="173"/>
      <c r="L549" s="169"/>
      <c r="M549" s="174"/>
      <c r="N549" s="175"/>
      <c r="O549" s="175"/>
      <c r="P549" s="175"/>
      <c r="Q549" s="175"/>
      <c r="R549" s="175"/>
      <c r="S549" s="175"/>
      <c r="T549" s="176"/>
      <c r="AT549" s="170" t="s">
        <v>126</v>
      </c>
      <c r="AU549" s="170" t="s">
        <v>124</v>
      </c>
      <c r="AV549" s="13" t="s">
        <v>123</v>
      </c>
      <c r="AW549" s="13" t="s">
        <v>28</v>
      </c>
      <c r="AX549" s="13" t="s">
        <v>77</v>
      </c>
      <c r="AY549" s="170" t="s">
        <v>116</v>
      </c>
    </row>
    <row r="550" spans="2:65" s="1" customFormat="1" ht="24" customHeight="1">
      <c r="B550" s="146"/>
      <c r="C550" s="147" t="s">
        <v>540</v>
      </c>
      <c r="D550" s="147" t="s">
        <v>118</v>
      </c>
      <c r="E550" s="148" t="s">
        <v>541</v>
      </c>
      <c r="F550" s="149" t="s">
        <v>542</v>
      </c>
      <c r="G550" s="150" t="s">
        <v>458</v>
      </c>
      <c r="H550" s="151">
        <v>0.16200000000000001</v>
      </c>
      <c r="I550" s="152"/>
      <c r="J550" s="151">
        <f>ROUND(I550*H550,3)</f>
        <v>0</v>
      </c>
      <c r="K550" s="149" t="s">
        <v>131</v>
      </c>
      <c r="L550" s="32"/>
      <c r="M550" s="153" t="s">
        <v>1</v>
      </c>
      <c r="N550" s="154" t="s">
        <v>38</v>
      </c>
      <c r="O550" s="55"/>
      <c r="P550" s="155">
        <f>O550*H550</f>
        <v>0</v>
      </c>
      <c r="Q550" s="155">
        <v>0</v>
      </c>
      <c r="R550" s="155">
        <f>Q550*H550</f>
        <v>0</v>
      </c>
      <c r="S550" s="155">
        <v>0</v>
      </c>
      <c r="T550" s="156">
        <f>S550*H550</f>
        <v>0</v>
      </c>
      <c r="AR550" s="157" t="s">
        <v>259</v>
      </c>
      <c r="AT550" s="157" t="s">
        <v>118</v>
      </c>
      <c r="AU550" s="157" t="s">
        <v>124</v>
      </c>
      <c r="AY550" s="17" t="s">
        <v>116</v>
      </c>
      <c r="BE550" s="158">
        <f>IF(N550="základná",J550,0)</f>
        <v>0</v>
      </c>
      <c r="BF550" s="158">
        <f>IF(N550="znížená",J550,0)</f>
        <v>0</v>
      </c>
      <c r="BG550" s="158">
        <f>IF(N550="zákl. prenesená",J550,0)</f>
        <v>0</v>
      </c>
      <c r="BH550" s="158">
        <f>IF(N550="zníž. prenesená",J550,0)</f>
        <v>0</v>
      </c>
      <c r="BI550" s="158">
        <f>IF(N550="nulová",J550,0)</f>
        <v>0</v>
      </c>
      <c r="BJ550" s="17" t="s">
        <v>124</v>
      </c>
      <c r="BK550" s="159">
        <f>ROUND(I550*H550,3)</f>
        <v>0</v>
      </c>
      <c r="BL550" s="17" t="s">
        <v>259</v>
      </c>
      <c r="BM550" s="157" t="s">
        <v>543</v>
      </c>
    </row>
    <row r="551" spans="2:65" s="11" customFormat="1" ht="22.9" customHeight="1">
      <c r="B551" s="133"/>
      <c r="D551" s="134" t="s">
        <v>71</v>
      </c>
      <c r="E551" s="144" t="s">
        <v>544</v>
      </c>
      <c r="F551" s="144" t="s">
        <v>545</v>
      </c>
      <c r="I551" s="136"/>
      <c r="J551" s="145">
        <f>BK551</f>
        <v>0</v>
      </c>
      <c r="L551" s="133"/>
      <c r="M551" s="138"/>
      <c r="N551" s="139"/>
      <c r="O551" s="139"/>
      <c r="P551" s="140">
        <f>SUM(P552:P647)</f>
        <v>0</v>
      </c>
      <c r="Q551" s="139"/>
      <c r="R551" s="140">
        <f>SUM(R552:R647)</f>
        <v>0.12368694</v>
      </c>
      <c r="S551" s="139"/>
      <c r="T551" s="141">
        <f>SUM(T552:T647)</f>
        <v>0.82467678000000011</v>
      </c>
      <c r="AR551" s="134" t="s">
        <v>124</v>
      </c>
      <c r="AT551" s="142" t="s">
        <v>71</v>
      </c>
      <c r="AU551" s="142" t="s">
        <v>77</v>
      </c>
      <c r="AY551" s="134" t="s">
        <v>116</v>
      </c>
      <c r="BK551" s="143">
        <f>SUM(BK552:BK647)</f>
        <v>0</v>
      </c>
    </row>
    <row r="552" spans="2:65" s="1" customFormat="1" ht="24" customHeight="1">
      <c r="B552" s="146"/>
      <c r="C552" s="147" t="s">
        <v>546</v>
      </c>
      <c r="D552" s="147" t="s">
        <v>118</v>
      </c>
      <c r="E552" s="148" t="s">
        <v>547</v>
      </c>
      <c r="F552" s="149" t="s">
        <v>548</v>
      </c>
      <c r="G552" s="150" t="s">
        <v>161</v>
      </c>
      <c r="H552" s="151">
        <v>8.3940000000000001</v>
      </c>
      <c r="I552" s="152"/>
      <c r="J552" s="151">
        <f>ROUND(I552*H552,3)</f>
        <v>0</v>
      </c>
      <c r="K552" s="149" t="s">
        <v>122</v>
      </c>
      <c r="L552" s="32"/>
      <c r="M552" s="153" t="s">
        <v>1</v>
      </c>
      <c r="N552" s="154" t="s">
        <v>38</v>
      </c>
      <c r="O552" s="55"/>
      <c r="P552" s="155">
        <f>O552*H552</f>
        <v>0</v>
      </c>
      <c r="Q552" s="155">
        <v>0</v>
      </c>
      <c r="R552" s="155">
        <f>Q552*H552</f>
        <v>0</v>
      </c>
      <c r="S552" s="155">
        <v>7.3200000000000001E-3</v>
      </c>
      <c r="T552" s="156">
        <f>S552*H552</f>
        <v>6.1444080000000005E-2</v>
      </c>
      <c r="AR552" s="157" t="s">
        <v>259</v>
      </c>
      <c r="AT552" s="157" t="s">
        <v>118</v>
      </c>
      <c r="AU552" s="157" t="s">
        <v>124</v>
      </c>
      <c r="AY552" s="17" t="s">
        <v>116</v>
      </c>
      <c r="BE552" s="158">
        <f>IF(N552="základná",J552,0)</f>
        <v>0</v>
      </c>
      <c r="BF552" s="158">
        <f>IF(N552="znížená",J552,0)</f>
        <v>0</v>
      </c>
      <c r="BG552" s="158">
        <f>IF(N552="zákl. prenesená",J552,0)</f>
        <v>0</v>
      </c>
      <c r="BH552" s="158">
        <f>IF(N552="zníž. prenesená",J552,0)</f>
        <v>0</v>
      </c>
      <c r="BI552" s="158">
        <f>IF(N552="nulová",J552,0)</f>
        <v>0</v>
      </c>
      <c r="BJ552" s="17" t="s">
        <v>124</v>
      </c>
      <c r="BK552" s="159">
        <f>ROUND(I552*H552,3)</f>
        <v>0</v>
      </c>
      <c r="BL552" s="17" t="s">
        <v>259</v>
      </c>
      <c r="BM552" s="157" t="s">
        <v>549</v>
      </c>
    </row>
    <row r="553" spans="2:65" s="12" customFormat="1">
      <c r="B553" s="160"/>
      <c r="D553" s="161" t="s">
        <v>126</v>
      </c>
      <c r="E553" s="162" t="s">
        <v>1</v>
      </c>
      <c r="F553" s="163" t="s">
        <v>520</v>
      </c>
      <c r="H553" s="164">
        <v>6.234</v>
      </c>
      <c r="I553" s="165"/>
      <c r="L553" s="160"/>
      <c r="M553" s="166"/>
      <c r="N553" s="167"/>
      <c r="O553" s="167"/>
      <c r="P553" s="167"/>
      <c r="Q553" s="167"/>
      <c r="R553" s="167"/>
      <c r="S553" s="167"/>
      <c r="T553" s="168"/>
      <c r="AT553" s="162" t="s">
        <v>126</v>
      </c>
      <c r="AU553" s="162" t="s">
        <v>124</v>
      </c>
      <c r="AV553" s="12" t="s">
        <v>124</v>
      </c>
      <c r="AW553" s="12" t="s">
        <v>28</v>
      </c>
      <c r="AX553" s="12" t="s">
        <v>72</v>
      </c>
      <c r="AY553" s="162" t="s">
        <v>116</v>
      </c>
    </row>
    <row r="554" spans="2:65" s="12" customFormat="1">
      <c r="B554" s="160"/>
      <c r="D554" s="161" t="s">
        <v>126</v>
      </c>
      <c r="E554" s="162" t="s">
        <v>1</v>
      </c>
      <c r="F554" s="163" t="s">
        <v>521</v>
      </c>
      <c r="H554" s="164">
        <v>2.16</v>
      </c>
      <c r="I554" s="165"/>
      <c r="L554" s="160"/>
      <c r="M554" s="166"/>
      <c r="N554" s="167"/>
      <c r="O554" s="167"/>
      <c r="P554" s="167"/>
      <c r="Q554" s="167"/>
      <c r="R554" s="167"/>
      <c r="S554" s="167"/>
      <c r="T554" s="168"/>
      <c r="AT554" s="162" t="s">
        <v>126</v>
      </c>
      <c r="AU554" s="162" t="s">
        <v>124</v>
      </c>
      <c r="AV554" s="12" t="s">
        <v>124</v>
      </c>
      <c r="AW554" s="12" t="s">
        <v>28</v>
      </c>
      <c r="AX554" s="12" t="s">
        <v>72</v>
      </c>
      <c r="AY554" s="162" t="s">
        <v>116</v>
      </c>
    </row>
    <row r="555" spans="2:65" s="13" customFormat="1">
      <c r="B555" s="169"/>
      <c r="D555" s="161" t="s">
        <v>126</v>
      </c>
      <c r="E555" s="170" t="s">
        <v>1</v>
      </c>
      <c r="F555" s="171" t="s">
        <v>128</v>
      </c>
      <c r="H555" s="172">
        <v>8.3940000000000001</v>
      </c>
      <c r="I555" s="173"/>
      <c r="L555" s="169"/>
      <c r="M555" s="174"/>
      <c r="N555" s="175"/>
      <c r="O555" s="175"/>
      <c r="P555" s="175"/>
      <c r="Q555" s="175"/>
      <c r="R555" s="175"/>
      <c r="S555" s="175"/>
      <c r="T555" s="176"/>
      <c r="AT555" s="170" t="s">
        <v>126</v>
      </c>
      <c r="AU555" s="170" t="s">
        <v>124</v>
      </c>
      <c r="AV555" s="13" t="s">
        <v>123</v>
      </c>
      <c r="AW555" s="13" t="s">
        <v>28</v>
      </c>
      <c r="AX555" s="13" t="s">
        <v>77</v>
      </c>
      <c r="AY555" s="170" t="s">
        <v>116</v>
      </c>
    </row>
    <row r="556" spans="2:65" s="1" customFormat="1" ht="36" customHeight="1">
      <c r="B556" s="146"/>
      <c r="C556" s="147" t="s">
        <v>550</v>
      </c>
      <c r="D556" s="147" t="s">
        <v>118</v>
      </c>
      <c r="E556" s="148" t="s">
        <v>551</v>
      </c>
      <c r="F556" s="149" t="s">
        <v>552</v>
      </c>
      <c r="G556" s="150" t="s">
        <v>161</v>
      </c>
      <c r="H556" s="151">
        <v>8.3940000000000001</v>
      </c>
      <c r="I556" s="152"/>
      <c r="J556" s="151">
        <f>ROUND(I556*H556,3)</f>
        <v>0</v>
      </c>
      <c r="K556" s="149" t="s">
        <v>131</v>
      </c>
      <c r="L556" s="32"/>
      <c r="M556" s="153" t="s">
        <v>1</v>
      </c>
      <c r="N556" s="154" t="s">
        <v>38</v>
      </c>
      <c r="O556" s="55"/>
      <c r="P556" s="155">
        <f>O556*H556</f>
        <v>0</v>
      </c>
      <c r="Q556" s="155">
        <v>5.1000000000000004E-4</v>
      </c>
      <c r="R556" s="155">
        <f>Q556*H556</f>
        <v>4.2809400000000004E-3</v>
      </c>
      <c r="S556" s="155">
        <v>0</v>
      </c>
      <c r="T556" s="156">
        <f>S556*H556</f>
        <v>0</v>
      </c>
      <c r="AR556" s="157" t="s">
        <v>259</v>
      </c>
      <c r="AT556" s="157" t="s">
        <v>118</v>
      </c>
      <c r="AU556" s="157" t="s">
        <v>124</v>
      </c>
      <c r="AY556" s="17" t="s">
        <v>116</v>
      </c>
      <c r="BE556" s="158">
        <f>IF(N556="základná",J556,0)</f>
        <v>0</v>
      </c>
      <c r="BF556" s="158">
        <f>IF(N556="znížená",J556,0)</f>
        <v>0</v>
      </c>
      <c r="BG556" s="158">
        <f>IF(N556="zákl. prenesená",J556,0)</f>
        <v>0</v>
      </c>
      <c r="BH556" s="158">
        <f>IF(N556="zníž. prenesená",J556,0)</f>
        <v>0</v>
      </c>
      <c r="BI556" s="158">
        <f>IF(N556="nulová",J556,0)</f>
        <v>0</v>
      </c>
      <c r="BJ556" s="17" t="s">
        <v>124</v>
      </c>
      <c r="BK556" s="159">
        <f>ROUND(I556*H556,3)</f>
        <v>0</v>
      </c>
      <c r="BL556" s="17" t="s">
        <v>259</v>
      </c>
      <c r="BM556" s="157" t="s">
        <v>553</v>
      </c>
    </row>
    <row r="557" spans="2:65" s="12" customFormat="1">
      <c r="B557" s="160"/>
      <c r="D557" s="161" t="s">
        <v>126</v>
      </c>
      <c r="E557" s="162" t="s">
        <v>1</v>
      </c>
      <c r="F557" s="163" t="s">
        <v>520</v>
      </c>
      <c r="H557" s="164">
        <v>6.234</v>
      </c>
      <c r="I557" s="165"/>
      <c r="L557" s="160"/>
      <c r="M557" s="166"/>
      <c r="N557" s="167"/>
      <c r="O557" s="167"/>
      <c r="P557" s="167"/>
      <c r="Q557" s="167"/>
      <c r="R557" s="167"/>
      <c r="S557" s="167"/>
      <c r="T557" s="168"/>
      <c r="AT557" s="162" t="s">
        <v>126</v>
      </c>
      <c r="AU557" s="162" t="s">
        <v>124</v>
      </c>
      <c r="AV557" s="12" t="s">
        <v>124</v>
      </c>
      <c r="AW557" s="12" t="s">
        <v>28</v>
      </c>
      <c r="AX557" s="12" t="s">
        <v>72</v>
      </c>
      <c r="AY557" s="162" t="s">
        <v>116</v>
      </c>
    </row>
    <row r="558" spans="2:65" s="12" customFormat="1">
      <c r="B558" s="160"/>
      <c r="D558" s="161" t="s">
        <v>126</v>
      </c>
      <c r="E558" s="162" t="s">
        <v>1</v>
      </c>
      <c r="F558" s="163" t="s">
        <v>521</v>
      </c>
      <c r="H558" s="164">
        <v>2.16</v>
      </c>
      <c r="I558" s="165"/>
      <c r="L558" s="160"/>
      <c r="M558" s="166"/>
      <c r="N558" s="167"/>
      <c r="O558" s="167"/>
      <c r="P558" s="167"/>
      <c r="Q558" s="167"/>
      <c r="R558" s="167"/>
      <c r="S558" s="167"/>
      <c r="T558" s="168"/>
      <c r="AT558" s="162" t="s">
        <v>126</v>
      </c>
      <c r="AU558" s="162" t="s">
        <v>124</v>
      </c>
      <c r="AV558" s="12" t="s">
        <v>124</v>
      </c>
      <c r="AW558" s="12" t="s">
        <v>28</v>
      </c>
      <c r="AX558" s="12" t="s">
        <v>72</v>
      </c>
      <c r="AY558" s="162" t="s">
        <v>116</v>
      </c>
    </row>
    <row r="559" spans="2:65" s="13" customFormat="1">
      <c r="B559" s="169"/>
      <c r="D559" s="161" t="s">
        <v>126</v>
      </c>
      <c r="E559" s="170" t="s">
        <v>1</v>
      </c>
      <c r="F559" s="171" t="s">
        <v>128</v>
      </c>
      <c r="H559" s="172">
        <v>8.3940000000000001</v>
      </c>
      <c r="I559" s="173"/>
      <c r="L559" s="169"/>
      <c r="M559" s="174"/>
      <c r="N559" s="175"/>
      <c r="O559" s="175"/>
      <c r="P559" s="175"/>
      <c r="Q559" s="175"/>
      <c r="R559" s="175"/>
      <c r="S559" s="175"/>
      <c r="T559" s="176"/>
      <c r="AT559" s="170" t="s">
        <v>126</v>
      </c>
      <c r="AU559" s="170" t="s">
        <v>124</v>
      </c>
      <c r="AV559" s="13" t="s">
        <v>123</v>
      </c>
      <c r="AW559" s="13" t="s">
        <v>28</v>
      </c>
      <c r="AX559" s="13" t="s">
        <v>77</v>
      </c>
      <c r="AY559" s="170" t="s">
        <v>116</v>
      </c>
    </row>
    <row r="560" spans="2:65" s="1" customFormat="1" ht="24" customHeight="1">
      <c r="B560" s="146"/>
      <c r="C560" s="147" t="s">
        <v>554</v>
      </c>
      <c r="D560" s="147" t="s">
        <v>118</v>
      </c>
      <c r="E560" s="148" t="s">
        <v>555</v>
      </c>
      <c r="F560" s="149" t="s">
        <v>556</v>
      </c>
      <c r="G560" s="150" t="s">
        <v>154</v>
      </c>
      <c r="H560" s="151">
        <v>49.85</v>
      </c>
      <c r="I560" s="152"/>
      <c r="J560" s="151">
        <f>ROUND(I560*H560,3)</f>
        <v>0</v>
      </c>
      <c r="K560" s="149" t="s">
        <v>131</v>
      </c>
      <c r="L560" s="32"/>
      <c r="M560" s="153" t="s">
        <v>1</v>
      </c>
      <c r="N560" s="154" t="s">
        <v>38</v>
      </c>
      <c r="O560" s="55"/>
      <c r="P560" s="155">
        <f>O560*H560</f>
        <v>0</v>
      </c>
      <c r="Q560" s="155">
        <v>3.3E-4</v>
      </c>
      <c r="R560" s="155">
        <f>Q560*H560</f>
        <v>1.64505E-2</v>
      </c>
      <c r="S560" s="155">
        <v>0</v>
      </c>
      <c r="T560" s="156">
        <f>S560*H560</f>
        <v>0</v>
      </c>
      <c r="AR560" s="157" t="s">
        <v>259</v>
      </c>
      <c r="AT560" s="157" t="s">
        <v>118</v>
      </c>
      <c r="AU560" s="157" t="s">
        <v>124</v>
      </c>
      <c r="AY560" s="17" t="s">
        <v>116</v>
      </c>
      <c r="BE560" s="158">
        <f>IF(N560="základná",J560,0)</f>
        <v>0</v>
      </c>
      <c r="BF560" s="158">
        <f>IF(N560="znížená",J560,0)</f>
        <v>0</v>
      </c>
      <c r="BG560" s="158">
        <f>IF(N560="zákl. prenesená",J560,0)</f>
        <v>0</v>
      </c>
      <c r="BH560" s="158">
        <f>IF(N560="zníž. prenesená",J560,0)</f>
        <v>0</v>
      </c>
      <c r="BI560" s="158">
        <f>IF(N560="nulová",J560,0)</f>
        <v>0</v>
      </c>
      <c r="BJ560" s="17" t="s">
        <v>124</v>
      </c>
      <c r="BK560" s="159">
        <f>ROUND(I560*H560,3)</f>
        <v>0</v>
      </c>
      <c r="BL560" s="17" t="s">
        <v>259</v>
      </c>
      <c r="BM560" s="157" t="s">
        <v>557</v>
      </c>
    </row>
    <row r="561" spans="2:65" s="12" customFormat="1">
      <c r="B561" s="160"/>
      <c r="D561" s="161" t="s">
        <v>126</v>
      </c>
      <c r="E561" s="162" t="s">
        <v>1</v>
      </c>
      <c r="F561" s="163" t="s">
        <v>558</v>
      </c>
      <c r="H561" s="164">
        <v>38.4</v>
      </c>
      <c r="I561" s="165"/>
      <c r="L561" s="160"/>
      <c r="M561" s="166"/>
      <c r="N561" s="167"/>
      <c r="O561" s="167"/>
      <c r="P561" s="167"/>
      <c r="Q561" s="167"/>
      <c r="R561" s="167"/>
      <c r="S561" s="167"/>
      <c r="T561" s="168"/>
      <c r="AT561" s="162" t="s">
        <v>126</v>
      </c>
      <c r="AU561" s="162" t="s">
        <v>124</v>
      </c>
      <c r="AV561" s="12" t="s">
        <v>124</v>
      </c>
      <c r="AW561" s="12" t="s">
        <v>28</v>
      </c>
      <c r="AX561" s="12" t="s">
        <v>72</v>
      </c>
      <c r="AY561" s="162" t="s">
        <v>116</v>
      </c>
    </row>
    <row r="562" spans="2:65" s="12" customFormat="1">
      <c r="B562" s="160"/>
      <c r="D562" s="161" t="s">
        <v>126</v>
      </c>
      <c r="E562" s="162" t="s">
        <v>1</v>
      </c>
      <c r="F562" s="163" t="s">
        <v>559</v>
      </c>
      <c r="H562" s="164">
        <v>11.45</v>
      </c>
      <c r="I562" s="165"/>
      <c r="L562" s="160"/>
      <c r="M562" s="166"/>
      <c r="N562" s="167"/>
      <c r="O562" s="167"/>
      <c r="P562" s="167"/>
      <c r="Q562" s="167"/>
      <c r="R562" s="167"/>
      <c r="S562" s="167"/>
      <c r="T562" s="168"/>
      <c r="AT562" s="162" t="s">
        <v>126</v>
      </c>
      <c r="AU562" s="162" t="s">
        <v>124</v>
      </c>
      <c r="AV562" s="12" t="s">
        <v>124</v>
      </c>
      <c r="AW562" s="12" t="s">
        <v>28</v>
      </c>
      <c r="AX562" s="12" t="s">
        <v>72</v>
      </c>
      <c r="AY562" s="162" t="s">
        <v>116</v>
      </c>
    </row>
    <row r="563" spans="2:65" s="13" customFormat="1">
      <c r="B563" s="169"/>
      <c r="D563" s="161" t="s">
        <v>126</v>
      </c>
      <c r="E563" s="170" t="s">
        <v>1</v>
      </c>
      <c r="F563" s="171" t="s">
        <v>128</v>
      </c>
      <c r="H563" s="172">
        <v>49.849999999999994</v>
      </c>
      <c r="I563" s="173"/>
      <c r="L563" s="169"/>
      <c r="M563" s="174"/>
      <c r="N563" s="175"/>
      <c r="O563" s="175"/>
      <c r="P563" s="175"/>
      <c r="Q563" s="175"/>
      <c r="R563" s="175"/>
      <c r="S563" s="175"/>
      <c r="T563" s="176"/>
      <c r="AT563" s="170" t="s">
        <v>126</v>
      </c>
      <c r="AU563" s="170" t="s">
        <v>124</v>
      </c>
      <c r="AV563" s="13" t="s">
        <v>123</v>
      </c>
      <c r="AW563" s="13" t="s">
        <v>28</v>
      </c>
      <c r="AX563" s="13" t="s">
        <v>77</v>
      </c>
      <c r="AY563" s="170" t="s">
        <v>116</v>
      </c>
    </row>
    <row r="564" spans="2:65" s="1" customFormat="1" ht="24" customHeight="1">
      <c r="B564" s="146"/>
      <c r="C564" s="147" t="s">
        <v>560</v>
      </c>
      <c r="D564" s="147" t="s">
        <v>118</v>
      </c>
      <c r="E564" s="148" t="s">
        <v>561</v>
      </c>
      <c r="F564" s="149" t="s">
        <v>562</v>
      </c>
      <c r="G564" s="150" t="s">
        <v>154</v>
      </c>
      <c r="H564" s="151">
        <v>49.85</v>
      </c>
      <c r="I564" s="152"/>
      <c r="J564" s="151">
        <f>ROUND(I564*H564,3)</f>
        <v>0</v>
      </c>
      <c r="K564" s="149" t="s">
        <v>131</v>
      </c>
      <c r="L564" s="32"/>
      <c r="M564" s="153" t="s">
        <v>1</v>
      </c>
      <c r="N564" s="154" t="s">
        <v>38</v>
      </c>
      <c r="O564" s="55"/>
      <c r="P564" s="155">
        <f>O564*H564</f>
        <v>0</v>
      </c>
      <c r="Q564" s="155">
        <v>0</v>
      </c>
      <c r="R564" s="155">
        <f>Q564*H564</f>
        <v>0</v>
      </c>
      <c r="S564" s="155">
        <v>3.2000000000000002E-3</v>
      </c>
      <c r="T564" s="156">
        <f>S564*H564</f>
        <v>0.15952000000000002</v>
      </c>
      <c r="AR564" s="157" t="s">
        <v>259</v>
      </c>
      <c r="AT564" s="157" t="s">
        <v>118</v>
      </c>
      <c r="AU564" s="157" t="s">
        <v>124</v>
      </c>
      <c r="AY564" s="17" t="s">
        <v>116</v>
      </c>
      <c r="BE564" s="158">
        <f>IF(N564="základná",J564,0)</f>
        <v>0</v>
      </c>
      <c r="BF564" s="158">
        <f>IF(N564="znížená",J564,0)</f>
        <v>0</v>
      </c>
      <c r="BG564" s="158">
        <f>IF(N564="zákl. prenesená",J564,0)</f>
        <v>0</v>
      </c>
      <c r="BH564" s="158">
        <f>IF(N564="zníž. prenesená",J564,0)</f>
        <v>0</v>
      </c>
      <c r="BI564" s="158">
        <f>IF(N564="nulová",J564,0)</f>
        <v>0</v>
      </c>
      <c r="BJ564" s="17" t="s">
        <v>124</v>
      </c>
      <c r="BK564" s="159">
        <f>ROUND(I564*H564,3)</f>
        <v>0</v>
      </c>
      <c r="BL564" s="17" t="s">
        <v>259</v>
      </c>
      <c r="BM564" s="157" t="s">
        <v>563</v>
      </c>
    </row>
    <row r="565" spans="2:65" s="12" customFormat="1">
      <c r="B565" s="160"/>
      <c r="D565" s="161" t="s">
        <v>126</v>
      </c>
      <c r="E565" s="162" t="s">
        <v>1</v>
      </c>
      <c r="F565" s="163" t="s">
        <v>558</v>
      </c>
      <c r="H565" s="164">
        <v>38.4</v>
      </c>
      <c r="I565" s="165"/>
      <c r="L565" s="160"/>
      <c r="M565" s="166"/>
      <c r="N565" s="167"/>
      <c r="O565" s="167"/>
      <c r="P565" s="167"/>
      <c r="Q565" s="167"/>
      <c r="R565" s="167"/>
      <c r="S565" s="167"/>
      <c r="T565" s="168"/>
      <c r="AT565" s="162" t="s">
        <v>126</v>
      </c>
      <c r="AU565" s="162" t="s">
        <v>124</v>
      </c>
      <c r="AV565" s="12" t="s">
        <v>124</v>
      </c>
      <c r="AW565" s="12" t="s">
        <v>28</v>
      </c>
      <c r="AX565" s="12" t="s">
        <v>72</v>
      </c>
      <c r="AY565" s="162" t="s">
        <v>116</v>
      </c>
    </row>
    <row r="566" spans="2:65" s="12" customFormat="1">
      <c r="B566" s="160"/>
      <c r="D566" s="161" t="s">
        <v>126</v>
      </c>
      <c r="E566" s="162" t="s">
        <v>1</v>
      </c>
      <c r="F566" s="163" t="s">
        <v>559</v>
      </c>
      <c r="H566" s="164">
        <v>11.45</v>
      </c>
      <c r="I566" s="165"/>
      <c r="L566" s="160"/>
      <c r="M566" s="166"/>
      <c r="N566" s="167"/>
      <c r="O566" s="167"/>
      <c r="P566" s="167"/>
      <c r="Q566" s="167"/>
      <c r="R566" s="167"/>
      <c r="S566" s="167"/>
      <c r="T566" s="168"/>
      <c r="AT566" s="162" t="s">
        <v>126</v>
      </c>
      <c r="AU566" s="162" t="s">
        <v>124</v>
      </c>
      <c r="AV566" s="12" t="s">
        <v>124</v>
      </c>
      <c r="AW566" s="12" t="s">
        <v>28</v>
      </c>
      <c r="AX566" s="12" t="s">
        <v>72</v>
      </c>
      <c r="AY566" s="162" t="s">
        <v>116</v>
      </c>
    </row>
    <row r="567" spans="2:65" s="13" customFormat="1">
      <c r="B567" s="169"/>
      <c r="D567" s="161" t="s">
        <v>126</v>
      </c>
      <c r="E567" s="170" t="s">
        <v>1</v>
      </c>
      <c r="F567" s="171" t="s">
        <v>128</v>
      </c>
      <c r="H567" s="172">
        <v>49.849999999999994</v>
      </c>
      <c r="I567" s="173"/>
      <c r="L567" s="169"/>
      <c r="M567" s="174"/>
      <c r="N567" s="175"/>
      <c r="O567" s="175"/>
      <c r="P567" s="175"/>
      <c r="Q567" s="175"/>
      <c r="R567" s="175"/>
      <c r="S567" s="175"/>
      <c r="T567" s="176"/>
      <c r="AT567" s="170" t="s">
        <v>126</v>
      </c>
      <c r="AU567" s="170" t="s">
        <v>124</v>
      </c>
      <c r="AV567" s="13" t="s">
        <v>123</v>
      </c>
      <c r="AW567" s="13" t="s">
        <v>28</v>
      </c>
      <c r="AX567" s="13" t="s">
        <v>77</v>
      </c>
      <c r="AY567" s="170" t="s">
        <v>116</v>
      </c>
    </row>
    <row r="568" spans="2:65" s="1" customFormat="1" ht="24" customHeight="1">
      <c r="B568" s="146"/>
      <c r="C568" s="147" t="s">
        <v>564</v>
      </c>
      <c r="D568" s="147" t="s">
        <v>118</v>
      </c>
      <c r="E568" s="148" t="s">
        <v>565</v>
      </c>
      <c r="F568" s="149" t="s">
        <v>566</v>
      </c>
      <c r="G568" s="150" t="s">
        <v>154</v>
      </c>
      <c r="H568" s="151">
        <v>14.01</v>
      </c>
      <c r="I568" s="152"/>
      <c r="J568" s="151">
        <f>ROUND(I568*H568,3)</f>
        <v>0</v>
      </c>
      <c r="K568" s="149" t="s">
        <v>131</v>
      </c>
      <c r="L568" s="32"/>
      <c r="M568" s="153" t="s">
        <v>1</v>
      </c>
      <c r="N568" s="154" t="s">
        <v>38</v>
      </c>
      <c r="O568" s="55"/>
      <c r="P568" s="155">
        <f>O568*H568</f>
        <v>0</v>
      </c>
      <c r="Q568" s="155">
        <v>4.0999999999999999E-4</v>
      </c>
      <c r="R568" s="155">
        <f>Q568*H568</f>
        <v>5.7440999999999994E-3</v>
      </c>
      <c r="S568" s="155">
        <v>0</v>
      </c>
      <c r="T568" s="156">
        <f>S568*H568</f>
        <v>0</v>
      </c>
      <c r="AR568" s="157" t="s">
        <v>259</v>
      </c>
      <c r="AT568" s="157" t="s">
        <v>118</v>
      </c>
      <c r="AU568" s="157" t="s">
        <v>124</v>
      </c>
      <c r="AY568" s="17" t="s">
        <v>116</v>
      </c>
      <c r="BE568" s="158">
        <f>IF(N568="základná",J568,0)</f>
        <v>0</v>
      </c>
      <c r="BF568" s="158">
        <f>IF(N568="znížená",J568,0)</f>
        <v>0</v>
      </c>
      <c r="BG568" s="158">
        <f>IF(N568="zákl. prenesená",J568,0)</f>
        <v>0</v>
      </c>
      <c r="BH568" s="158">
        <f>IF(N568="zníž. prenesená",J568,0)</f>
        <v>0</v>
      </c>
      <c r="BI568" s="158">
        <f>IF(N568="nulová",J568,0)</f>
        <v>0</v>
      </c>
      <c r="BJ568" s="17" t="s">
        <v>124</v>
      </c>
      <c r="BK568" s="159">
        <f>ROUND(I568*H568,3)</f>
        <v>0</v>
      </c>
      <c r="BL568" s="17" t="s">
        <v>259</v>
      </c>
      <c r="BM568" s="157" t="s">
        <v>567</v>
      </c>
    </row>
    <row r="569" spans="2:65" s="12" customFormat="1">
      <c r="B569" s="160"/>
      <c r="D569" s="161" t="s">
        <v>126</v>
      </c>
      <c r="E569" s="162" t="s">
        <v>1</v>
      </c>
      <c r="F569" s="163" t="s">
        <v>417</v>
      </c>
      <c r="H569" s="164">
        <v>2.2400000000000002</v>
      </c>
      <c r="I569" s="165"/>
      <c r="L569" s="160"/>
      <c r="M569" s="166"/>
      <c r="N569" s="167"/>
      <c r="O569" s="167"/>
      <c r="P569" s="167"/>
      <c r="Q569" s="167"/>
      <c r="R569" s="167"/>
      <c r="S569" s="167"/>
      <c r="T569" s="168"/>
      <c r="AT569" s="162" t="s">
        <v>126</v>
      </c>
      <c r="AU569" s="162" t="s">
        <v>124</v>
      </c>
      <c r="AV569" s="12" t="s">
        <v>124</v>
      </c>
      <c r="AW569" s="12" t="s">
        <v>28</v>
      </c>
      <c r="AX569" s="12" t="s">
        <v>72</v>
      </c>
      <c r="AY569" s="162" t="s">
        <v>116</v>
      </c>
    </row>
    <row r="570" spans="2:65" s="12" customFormat="1">
      <c r="B570" s="160"/>
      <c r="D570" s="161" t="s">
        <v>126</v>
      </c>
      <c r="E570" s="162" t="s">
        <v>1</v>
      </c>
      <c r="F570" s="163" t="s">
        <v>427</v>
      </c>
      <c r="H570" s="164">
        <v>7.84</v>
      </c>
      <c r="I570" s="165"/>
      <c r="L570" s="160"/>
      <c r="M570" s="166"/>
      <c r="N570" s="167"/>
      <c r="O570" s="167"/>
      <c r="P570" s="167"/>
      <c r="Q570" s="167"/>
      <c r="R570" s="167"/>
      <c r="S570" s="167"/>
      <c r="T570" s="168"/>
      <c r="AT570" s="162" t="s">
        <v>126</v>
      </c>
      <c r="AU570" s="162" t="s">
        <v>124</v>
      </c>
      <c r="AV570" s="12" t="s">
        <v>124</v>
      </c>
      <c r="AW570" s="12" t="s">
        <v>28</v>
      </c>
      <c r="AX570" s="12" t="s">
        <v>72</v>
      </c>
      <c r="AY570" s="162" t="s">
        <v>116</v>
      </c>
    </row>
    <row r="571" spans="2:65" s="12" customFormat="1">
      <c r="B571" s="160"/>
      <c r="D571" s="161" t="s">
        <v>126</v>
      </c>
      <c r="E571" s="162" t="s">
        <v>1</v>
      </c>
      <c r="F571" s="163" t="s">
        <v>428</v>
      </c>
      <c r="H571" s="164">
        <v>3.93</v>
      </c>
      <c r="I571" s="165"/>
      <c r="L571" s="160"/>
      <c r="M571" s="166"/>
      <c r="N571" s="167"/>
      <c r="O571" s="167"/>
      <c r="P571" s="167"/>
      <c r="Q571" s="167"/>
      <c r="R571" s="167"/>
      <c r="S571" s="167"/>
      <c r="T571" s="168"/>
      <c r="AT571" s="162" t="s">
        <v>126</v>
      </c>
      <c r="AU571" s="162" t="s">
        <v>124</v>
      </c>
      <c r="AV571" s="12" t="s">
        <v>124</v>
      </c>
      <c r="AW571" s="12" t="s">
        <v>28</v>
      </c>
      <c r="AX571" s="12" t="s">
        <v>72</v>
      </c>
      <c r="AY571" s="162" t="s">
        <v>116</v>
      </c>
    </row>
    <row r="572" spans="2:65" s="13" customFormat="1">
      <c r="B572" s="169"/>
      <c r="D572" s="161" t="s">
        <v>126</v>
      </c>
      <c r="E572" s="170" t="s">
        <v>1</v>
      </c>
      <c r="F572" s="171" t="s">
        <v>128</v>
      </c>
      <c r="H572" s="172">
        <v>14.01</v>
      </c>
      <c r="I572" s="173"/>
      <c r="L572" s="169"/>
      <c r="M572" s="174"/>
      <c r="N572" s="175"/>
      <c r="O572" s="175"/>
      <c r="P572" s="175"/>
      <c r="Q572" s="175"/>
      <c r="R572" s="175"/>
      <c r="S572" s="175"/>
      <c r="T572" s="176"/>
      <c r="AT572" s="170" t="s">
        <v>126</v>
      </c>
      <c r="AU572" s="170" t="s">
        <v>124</v>
      </c>
      <c r="AV572" s="13" t="s">
        <v>123</v>
      </c>
      <c r="AW572" s="13" t="s">
        <v>28</v>
      </c>
      <c r="AX572" s="13" t="s">
        <v>77</v>
      </c>
      <c r="AY572" s="170" t="s">
        <v>116</v>
      </c>
    </row>
    <row r="573" spans="2:65" s="1" customFormat="1" ht="24" customHeight="1">
      <c r="B573" s="146"/>
      <c r="C573" s="147" t="s">
        <v>568</v>
      </c>
      <c r="D573" s="147" t="s">
        <v>118</v>
      </c>
      <c r="E573" s="148" t="s">
        <v>569</v>
      </c>
      <c r="F573" s="149" t="s">
        <v>570</v>
      </c>
      <c r="G573" s="150" t="s">
        <v>154</v>
      </c>
      <c r="H573" s="151">
        <v>97.74</v>
      </c>
      <c r="I573" s="152"/>
      <c r="J573" s="151">
        <f>ROUND(I573*H573,3)</f>
        <v>0</v>
      </c>
      <c r="K573" s="149" t="s">
        <v>131</v>
      </c>
      <c r="L573" s="32"/>
      <c r="M573" s="153" t="s">
        <v>1</v>
      </c>
      <c r="N573" s="154" t="s">
        <v>38</v>
      </c>
      <c r="O573" s="55"/>
      <c r="P573" s="155">
        <f>O573*H573</f>
        <v>0</v>
      </c>
      <c r="Q573" s="155">
        <v>4.8999999999999998E-4</v>
      </c>
      <c r="R573" s="155">
        <f>Q573*H573</f>
        <v>4.7892599999999994E-2</v>
      </c>
      <c r="S573" s="155">
        <v>0</v>
      </c>
      <c r="T573" s="156">
        <f>S573*H573</f>
        <v>0</v>
      </c>
      <c r="AR573" s="157" t="s">
        <v>259</v>
      </c>
      <c r="AT573" s="157" t="s">
        <v>118</v>
      </c>
      <c r="AU573" s="157" t="s">
        <v>124</v>
      </c>
      <c r="AY573" s="17" t="s">
        <v>116</v>
      </c>
      <c r="BE573" s="158">
        <f>IF(N573="základná",J573,0)</f>
        <v>0</v>
      </c>
      <c r="BF573" s="158">
        <f>IF(N573="znížená",J573,0)</f>
        <v>0</v>
      </c>
      <c r="BG573" s="158">
        <f>IF(N573="zákl. prenesená",J573,0)</f>
        <v>0</v>
      </c>
      <c r="BH573" s="158">
        <f>IF(N573="zníž. prenesená",J573,0)</f>
        <v>0</v>
      </c>
      <c r="BI573" s="158">
        <f>IF(N573="nulová",J573,0)</f>
        <v>0</v>
      </c>
      <c r="BJ573" s="17" t="s">
        <v>124</v>
      </c>
      <c r="BK573" s="159">
        <f>ROUND(I573*H573,3)</f>
        <v>0</v>
      </c>
      <c r="BL573" s="17" t="s">
        <v>259</v>
      </c>
      <c r="BM573" s="157" t="s">
        <v>571</v>
      </c>
    </row>
    <row r="574" spans="2:65" s="14" customFormat="1">
      <c r="B574" s="177"/>
      <c r="D574" s="161" t="s">
        <v>126</v>
      </c>
      <c r="E574" s="178" t="s">
        <v>1</v>
      </c>
      <c r="F574" s="179" t="s">
        <v>191</v>
      </c>
      <c r="H574" s="178" t="s">
        <v>1</v>
      </c>
      <c r="I574" s="180"/>
      <c r="L574" s="177"/>
      <c r="M574" s="181"/>
      <c r="N574" s="182"/>
      <c r="O574" s="182"/>
      <c r="P574" s="182"/>
      <c r="Q574" s="182"/>
      <c r="R574" s="182"/>
      <c r="S574" s="182"/>
      <c r="T574" s="183"/>
      <c r="AT574" s="178" t="s">
        <v>126</v>
      </c>
      <c r="AU574" s="178" t="s">
        <v>124</v>
      </c>
      <c r="AV574" s="14" t="s">
        <v>77</v>
      </c>
      <c r="AW574" s="14" t="s">
        <v>28</v>
      </c>
      <c r="AX574" s="14" t="s">
        <v>72</v>
      </c>
      <c r="AY574" s="178" t="s">
        <v>116</v>
      </c>
    </row>
    <row r="575" spans="2:65" s="14" customFormat="1">
      <c r="B575" s="177"/>
      <c r="D575" s="161" t="s">
        <v>126</v>
      </c>
      <c r="E575" s="178" t="s">
        <v>1</v>
      </c>
      <c r="F575" s="179" t="s">
        <v>192</v>
      </c>
      <c r="H575" s="178" t="s">
        <v>1</v>
      </c>
      <c r="I575" s="180"/>
      <c r="L575" s="177"/>
      <c r="M575" s="181"/>
      <c r="N575" s="182"/>
      <c r="O575" s="182"/>
      <c r="P575" s="182"/>
      <c r="Q575" s="182"/>
      <c r="R575" s="182"/>
      <c r="S575" s="182"/>
      <c r="T575" s="183"/>
      <c r="AT575" s="178" t="s">
        <v>126</v>
      </c>
      <c r="AU575" s="178" t="s">
        <v>124</v>
      </c>
      <c r="AV575" s="14" t="s">
        <v>77</v>
      </c>
      <c r="AW575" s="14" t="s">
        <v>28</v>
      </c>
      <c r="AX575" s="14" t="s">
        <v>72</v>
      </c>
      <c r="AY575" s="178" t="s">
        <v>116</v>
      </c>
    </row>
    <row r="576" spans="2:65" s="12" customFormat="1">
      <c r="B576" s="160"/>
      <c r="D576" s="161" t="s">
        <v>126</v>
      </c>
      <c r="E576" s="162" t="s">
        <v>1</v>
      </c>
      <c r="F576" s="163" t="s">
        <v>414</v>
      </c>
      <c r="H576" s="164">
        <v>1.56</v>
      </c>
      <c r="I576" s="165"/>
      <c r="L576" s="160"/>
      <c r="M576" s="166"/>
      <c r="N576" s="167"/>
      <c r="O576" s="167"/>
      <c r="P576" s="167"/>
      <c r="Q576" s="167"/>
      <c r="R576" s="167"/>
      <c r="S576" s="167"/>
      <c r="T576" s="168"/>
      <c r="AT576" s="162" t="s">
        <v>126</v>
      </c>
      <c r="AU576" s="162" t="s">
        <v>124</v>
      </c>
      <c r="AV576" s="12" t="s">
        <v>124</v>
      </c>
      <c r="AW576" s="12" t="s">
        <v>28</v>
      </c>
      <c r="AX576" s="12" t="s">
        <v>72</v>
      </c>
      <c r="AY576" s="162" t="s">
        <v>116</v>
      </c>
    </row>
    <row r="577" spans="2:51" s="12" customFormat="1">
      <c r="B577" s="160"/>
      <c r="D577" s="161" t="s">
        <v>126</v>
      </c>
      <c r="E577" s="162" t="s">
        <v>1</v>
      </c>
      <c r="F577" s="163" t="s">
        <v>416</v>
      </c>
      <c r="H577" s="164">
        <v>2.16</v>
      </c>
      <c r="I577" s="165"/>
      <c r="L577" s="160"/>
      <c r="M577" s="166"/>
      <c r="N577" s="167"/>
      <c r="O577" s="167"/>
      <c r="P577" s="167"/>
      <c r="Q577" s="167"/>
      <c r="R577" s="167"/>
      <c r="S577" s="167"/>
      <c r="T577" s="168"/>
      <c r="AT577" s="162" t="s">
        <v>126</v>
      </c>
      <c r="AU577" s="162" t="s">
        <v>124</v>
      </c>
      <c r="AV577" s="12" t="s">
        <v>124</v>
      </c>
      <c r="AW577" s="12" t="s">
        <v>28</v>
      </c>
      <c r="AX577" s="12" t="s">
        <v>72</v>
      </c>
      <c r="AY577" s="162" t="s">
        <v>116</v>
      </c>
    </row>
    <row r="578" spans="2:51" s="12" customFormat="1">
      <c r="B578" s="160"/>
      <c r="D578" s="161" t="s">
        <v>126</v>
      </c>
      <c r="E578" s="162" t="s">
        <v>1</v>
      </c>
      <c r="F578" s="163" t="s">
        <v>417</v>
      </c>
      <c r="H578" s="164">
        <v>2.2400000000000002</v>
      </c>
      <c r="I578" s="165"/>
      <c r="L578" s="160"/>
      <c r="M578" s="166"/>
      <c r="N578" s="167"/>
      <c r="O578" s="167"/>
      <c r="P578" s="167"/>
      <c r="Q578" s="167"/>
      <c r="R578" s="167"/>
      <c r="S578" s="167"/>
      <c r="T578" s="168"/>
      <c r="AT578" s="162" t="s">
        <v>126</v>
      </c>
      <c r="AU578" s="162" t="s">
        <v>124</v>
      </c>
      <c r="AV578" s="12" t="s">
        <v>124</v>
      </c>
      <c r="AW578" s="12" t="s">
        <v>28</v>
      </c>
      <c r="AX578" s="12" t="s">
        <v>72</v>
      </c>
      <c r="AY578" s="162" t="s">
        <v>116</v>
      </c>
    </row>
    <row r="579" spans="2:51" s="12" customFormat="1">
      <c r="B579" s="160"/>
      <c r="D579" s="161" t="s">
        <v>126</v>
      </c>
      <c r="E579" s="162" t="s">
        <v>1</v>
      </c>
      <c r="F579" s="163" t="s">
        <v>572</v>
      </c>
      <c r="H579" s="164">
        <v>0.56000000000000005</v>
      </c>
      <c r="I579" s="165"/>
      <c r="L579" s="160"/>
      <c r="M579" s="166"/>
      <c r="N579" s="167"/>
      <c r="O579" s="167"/>
      <c r="P579" s="167"/>
      <c r="Q579" s="167"/>
      <c r="R579" s="167"/>
      <c r="S579" s="167"/>
      <c r="T579" s="168"/>
      <c r="AT579" s="162" t="s">
        <v>126</v>
      </c>
      <c r="AU579" s="162" t="s">
        <v>124</v>
      </c>
      <c r="AV579" s="12" t="s">
        <v>124</v>
      </c>
      <c r="AW579" s="12" t="s">
        <v>28</v>
      </c>
      <c r="AX579" s="12" t="s">
        <v>72</v>
      </c>
      <c r="AY579" s="162" t="s">
        <v>116</v>
      </c>
    </row>
    <row r="580" spans="2:51" s="15" customFormat="1">
      <c r="B580" s="193"/>
      <c r="D580" s="161" t="s">
        <v>126</v>
      </c>
      <c r="E580" s="194" t="s">
        <v>1</v>
      </c>
      <c r="F580" s="195" t="s">
        <v>198</v>
      </c>
      <c r="H580" s="196">
        <v>6.5200000000000014</v>
      </c>
      <c r="I580" s="197"/>
      <c r="L580" s="193"/>
      <c r="M580" s="198"/>
      <c r="N580" s="199"/>
      <c r="O580" s="199"/>
      <c r="P580" s="199"/>
      <c r="Q580" s="199"/>
      <c r="R580" s="199"/>
      <c r="S580" s="199"/>
      <c r="T580" s="200"/>
      <c r="AT580" s="194" t="s">
        <v>126</v>
      </c>
      <c r="AU580" s="194" t="s">
        <v>124</v>
      </c>
      <c r="AV580" s="15" t="s">
        <v>134</v>
      </c>
      <c r="AW580" s="15" t="s">
        <v>28</v>
      </c>
      <c r="AX580" s="15" t="s">
        <v>72</v>
      </c>
      <c r="AY580" s="194" t="s">
        <v>116</v>
      </c>
    </row>
    <row r="581" spans="2:51" s="14" customFormat="1">
      <c r="B581" s="177"/>
      <c r="D581" s="161" t="s">
        <v>126</v>
      </c>
      <c r="E581" s="178" t="s">
        <v>1</v>
      </c>
      <c r="F581" s="179" t="s">
        <v>199</v>
      </c>
      <c r="H581" s="178" t="s">
        <v>1</v>
      </c>
      <c r="I581" s="180"/>
      <c r="L581" s="177"/>
      <c r="M581" s="181"/>
      <c r="N581" s="182"/>
      <c r="O581" s="182"/>
      <c r="P581" s="182"/>
      <c r="Q581" s="182"/>
      <c r="R581" s="182"/>
      <c r="S581" s="182"/>
      <c r="T581" s="183"/>
      <c r="AT581" s="178" t="s">
        <v>126</v>
      </c>
      <c r="AU581" s="178" t="s">
        <v>124</v>
      </c>
      <c r="AV581" s="14" t="s">
        <v>77</v>
      </c>
      <c r="AW581" s="14" t="s">
        <v>28</v>
      </c>
      <c r="AX581" s="14" t="s">
        <v>72</v>
      </c>
      <c r="AY581" s="178" t="s">
        <v>116</v>
      </c>
    </row>
    <row r="582" spans="2:51" s="12" customFormat="1">
      <c r="B582" s="160"/>
      <c r="D582" s="161" t="s">
        <v>126</v>
      </c>
      <c r="E582" s="162" t="s">
        <v>1</v>
      </c>
      <c r="F582" s="163" t="s">
        <v>419</v>
      </c>
      <c r="H582" s="164">
        <v>2.2799999999999998</v>
      </c>
      <c r="I582" s="165"/>
      <c r="L582" s="160"/>
      <c r="M582" s="166"/>
      <c r="N582" s="167"/>
      <c r="O582" s="167"/>
      <c r="P582" s="167"/>
      <c r="Q582" s="167"/>
      <c r="R582" s="167"/>
      <c r="S582" s="167"/>
      <c r="T582" s="168"/>
      <c r="AT582" s="162" t="s">
        <v>126</v>
      </c>
      <c r="AU582" s="162" t="s">
        <v>124</v>
      </c>
      <c r="AV582" s="12" t="s">
        <v>124</v>
      </c>
      <c r="AW582" s="12" t="s">
        <v>28</v>
      </c>
      <c r="AX582" s="12" t="s">
        <v>72</v>
      </c>
      <c r="AY582" s="162" t="s">
        <v>116</v>
      </c>
    </row>
    <row r="583" spans="2:51" s="12" customFormat="1">
      <c r="B583" s="160"/>
      <c r="D583" s="161" t="s">
        <v>126</v>
      </c>
      <c r="E583" s="162" t="s">
        <v>1</v>
      </c>
      <c r="F583" s="163" t="s">
        <v>420</v>
      </c>
      <c r="H583" s="164">
        <v>2.2400000000000002</v>
      </c>
      <c r="I583" s="165"/>
      <c r="L583" s="160"/>
      <c r="M583" s="166"/>
      <c r="N583" s="167"/>
      <c r="O583" s="167"/>
      <c r="P583" s="167"/>
      <c r="Q583" s="167"/>
      <c r="R583" s="167"/>
      <c r="S583" s="167"/>
      <c r="T583" s="168"/>
      <c r="AT583" s="162" t="s">
        <v>126</v>
      </c>
      <c r="AU583" s="162" t="s">
        <v>124</v>
      </c>
      <c r="AV583" s="12" t="s">
        <v>124</v>
      </c>
      <c r="AW583" s="12" t="s">
        <v>28</v>
      </c>
      <c r="AX583" s="12" t="s">
        <v>72</v>
      </c>
      <c r="AY583" s="162" t="s">
        <v>116</v>
      </c>
    </row>
    <row r="584" spans="2:51" s="15" customFormat="1">
      <c r="B584" s="193"/>
      <c r="D584" s="161" t="s">
        <v>126</v>
      </c>
      <c r="E584" s="194" t="s">
        <v>1</v>
      </c>
      <c r="F584" s="195" t="s">
        <v>202</v>
      </c>
      <c r="H584" s="196">
        <v>4.5199999999999996</v>
      </c>
      <c r="I584" s="197"/>
      <c r="L584" s="193"/>
      <c r="M584" s="198"/>
      <c r="N584" s="199"/>
      <c r="O584" s="199"/>
      <c r="P584" s="199"/>
      <c r="Q584" s="199"/>
      <c r="R584" s="199"/>
      <c r="S584" s="199"/>
      <c r="T584" s="200"/>
      <c r="AT584" s="194" t="s">
        <v>126</v>
      </c>
      <c r="AU584" s="194" t="s">
        <v>124</v>
      </c>
      <c r="AV584" s="15" t="s">
        <v>134</v>
      </c>
      <c r="AW584" s="15" t="s">
        <v>28</v>
      </c>
      <c r="AX584" s="15" t="s">
        <v>72</v>
      </c>
      <c r="AY584" s="194" t="s">
        <v>116</v>
      </c>
    </row>
    <row r="585" spans="2:51" s="14" customFormat="1">
      <c r="B585" s="177"/>
      <c r="D585" s="161" t="s">
        <v>126</v>
      </c>
      <c r="E585" s="178" t="s">
        <v>1</v>
      </c>
      <c r="F585" s="179" t="s">
        <v>203</v>
      </c>
      <c r="H585" s="178" t="s">
        <v>1</v>
      </c>
      <c r="I585" s="180"/>
      <c r="L585" s="177"/>
      <c r="M585" s="181"/>
      <c r="N585" s="182"/>
      <c r="O585" s="182"/>
      <c r="P585" s="182"/>
      <c r="Q585" s="182"/>
      <c r="R585" s="182"/>
      <c r="S585" s="182"/>
      <c r="T585" s="183"/>
      <c r="AT585" s="178" t="s">
        <v>126</v>
      </c>
      <c r="AU585" s="178" t="s">
        <v>124</v>
      </c>
      <c r="AV585" s="14" t="s">
        <v>77</v>
      </c>
      <c r="AW585" s="14" t="s">
        <v>28</v>
      </c>
      <c r="AX585" s="14" t="s">
        <v>72</v>
      </c>
      <c r="AY585" s="178" t="s">
        <v>116</v>
      </c>
    </row>
    <row r="586" spans="2:51" s="12" customFormat="1">
      <c r="B586" s="160"/>
      <c r="D586" s="161" t="s">
        <v>126</v>
      </c>
      <c r="E586" s="162" t="s">
        <v>1</v>
      </c>
      <c r="F586" s="163" t="s">
        <v>421</v>
      </c>
      <c r="H586" s="164">
        <v>49.28</v>
      </c>
      <c r="I586" s="165"/>
      <c r="L586" s="160"/>
      <c r="M586" s="166"/>
      <c r="N586" s="167"/>
      <c r="O586" s="167"/>
      <c r="P586" s="167"/>
      <c r="Q586" s="167"/>
      <c r="R586" s="167"/>
      <c r="S586" s="167"/>
      <c r="T586" s="168"/>
      <c r="AT586" s="162" t="s">
        <v>126</v>
      </c>
      <c r="AU586" s="162" t="s">
        <v>124</v>
      </c>
      <c r="AV586" s="12" t="s">
        <v>124</v>
      </c>
      <c r="AW586" s="12" t="s">
        <v>28</v>
      </c>
      <c r="AX586" s="12" t="s">
        <v>72</v>
      </c>
      <c r="AY586" s="162" t="s">
        <v>116</v>
      </c>
    </row>
    <row r="587" spans="2:51" s="15" customFormat="1">
      <c r="B587" s="193"/>
      <c r="D587" s="161" t="s">
        <v>126</v>
      </c>
      <c r="E587" s="194" t="s">
        <v>1</v>
      </c>
      <c r="F587" s="195" t="s">
        <v>205</v>
      </c>
      <c r="H587" s="196">
        <v>49.28</v>
      </c>
      <c r="I587" s="197"/>
      <c r="L587" s="193"/>
      <c r="M587" s="198"/>
      <c r="N587" s="199"/>
      <c r="O587" s="199"/>
      <c r="P587" s="199"/>
      <c r="Q587" s="199"/>
      <c r="R587" s="199"/>
      <c r="S587" s="199"/>
      <c r="T587" s="200"/>
      <c r="AT587" s="194" t="s">
        <v>126</v>
      </c>
      <c r="AU587" s="194" t="s">
        <v>124</v>
      </c>
      <c r="AV587" s="15" t="s">
        <v>134</v>
      </c>
      <c r="AW587" s="15" t="s">
        <v>28</v>
      </c>
      <c r="AX587" s="15" t="s">
        <v>72</v>
      </c>
      <c r="AY587" s="194" t="s">
        <v>116</v>
      </c>
    </row>
    <row r="588" spans="2:51" s="14" customFormat="1">
      <c r="B588" s="177"/>
      <c r="D588" s="161" t="s">
        <v>126</v>
      </c>
      <c r="E588" s="178" t="s">
        <v>1</v>
      </c>
      <c r="F588" s="179" t="s">
        <v>206</v>
      </c>
      <c r="H588" s="178" t="s">
        <v>1</v>
      </c>
      <c r="I588" s="180"/>
      <c r="L588" s="177"/>
      <c r="M588" s="181"/>
      <c r="N588" s="182"/>
      <c r="O588" s="182"/>
      <c r="P588" s="182"/>
      <c r="Q588" s="182"/>
      <c r="R588" s="182"/>
      <c r="S588" s="182"/>
      <c r="T588" s="183"/>
      <c r="AT588" s="178" t="s">
        <v>126</v>
      </c>
      <c r="AU588" s="178" t="s">
        <v>124</v>
      </c>
      <c r="AV588" s="14" t="s">
        <v>77</v>
      </c>
      <c r="AW588" s="14" t="s">
        <v>28</v>
      </c>
      <c r="AX588" s="14" t="s">
        <v>72</v>
      </c>
      <c r="AY588" s="178" t="s">
        <v>116</v>
      </c>
    </row>
    <row r="589" spans="2:51" s="12" customFormat="1">
      <c r="B589" s="160"/>
      <c r="D589" s="161" t="s">
        <v>126</v>
      </c>
      <c r="E589" s="162" t="s">
        <v>1</v>
      </c>
      <c r="F589" s="163" t="s">
        <v>422</v>
      </c>
      <c r="H589" s="164">
        <v>10.56</v>
      </c>
      <c r="I589" s="165"/>
      <c r="L589" s="160"/>
      <c r="M589" s="166"/>
      <c r="N589" s="167"/>
      <c r="O589" s="167"/>
      <c r="P589" s="167"/>
      <c r="Q589" s="167"/>
      <c r="R589" s="167"/>
      <c r="S589" s="167"/>
      <c r="T589" s="168"/>
      <c r="AT589" s="162" t="s">
        <v>126</v>
      </c>
      <c r="AU589" s="162" t="s">
        <v>124</v>
      </c>
      <c r="AV589" s="12" t="s">
        <v>124</v>
      </c>
      <c r="AW589" s="12" t="s">
        <v>28</v>
      </c>
      <c r="AX589" s="12" t="s">
        <v>72</v>
      </c>
      <c r="AY589" s="162" t="s">
        <v>116</v>
      </c>
    </row>
    <row r="590" spans="2:51" s="12" customFormat="1">
      <c r="B590" s="160"/>
      <c r="D590" s="161" t="s">
        <v>126</v>
      </c>
      <c r="E590" s="162" t="s">
        <v>1</v>
      </c>
      <c r="F590" s="163" t="s">
        <v>423</v>
      </c>
      <c r="H590" s="164">
        <v>3.4</v>
      </c>
      <c r="I590" s="165"/>
      <c r="L590" s="160"/>
      <c r="M590" s="166"/>
      <c r="N590" s="167"/>
      <c r="O590" s="167"/>
      <c r="P590" s="167"/>
      <c r="Q590" s="167"/>
      <c r="R590" s="167"/>
      <c r="S590" s="167"/>
      <c r="T590" s="168"/>
      <c r="AT590" s="162" t="s">
        <v>126</v>
      </c>
      <c r="AU590" s="162" t="s">
        <v>124</v>
      </c>
      <c r="AV590" s="12" t="s">
        <v>124</v>
      </c>
      <c r="AW590" s="12" t="s">
        <v>28</v>
      </c>
      <c r="AX590" s="12" t="s">
        <v>72</v>
      </c>
      <c r="AY590" s="162" t="s">
        <v>116</v>
      </c>
    </row>
    <row r="591" spans="2:51" s="12" customFormat="1">
      <c r="B591" s="160"/>
      <c r="D591" s="161" t="s">
        <v>126</v>
      </c>
      <c r="E591" s="162" t="s">
        <v>1</v>
      </c>
      <c r="F591" s="163" t="s">
        <v>424</v>
      </c>
      <c r="H591" s="164">
        <v>2.72</v>
      </c>
      <c r="I591" s="165"/>
      <c r="L591" s="160"/>
      <c r="M591" s="166"/>
      <c r="N591" s="167"/>
      <c r="O591" s="167"/>
      <c r="P591" s="167"/>
      <c r="Q591" s="167"/>
      <c r="R591" s="167"/>
      <c r="S591" s="167"/>
      <c r="T591" s="168"/>
      <c r="AT591" s="162" t="s">
        <v>126</v>
      </c>
      <c r="AU591" s="162" t="s">
        <v>124</v>
      </c>
      <c r="AV591" s="12" t="s">
        <v>124</v>
      </c>
      <c r="AW591" s="12" t="s">
        <v>28</v>
      </c>
      <c r="AX591" s="12" t="s">
        <v>72</v>
      </c>
      <c r="AY591" s="162" t="s">
        <v>116</v>
      </c>
    </row>
    <row r="592" spans="2:51" s="12" customFormat="1">
      <c r="B592" s="160"/>
      <c r="D592" s="161" t="s">
        <v>126</v>
      </c>
      <c r="E592" s="162" t="s">
        <v>1</v>
      </c>
      <c r="F592" s="163" t="s">
        <v>422</v>
      </c>
      <c r="H592" s="164">
        <v>10.56</v>
      </c>
      <c r="I592" s="165"/>
      <c r="L592" s="160"/>
      <c r="M592" s="166"/>
      <c r="N592" s="167"/>
      <c r="O592" s="167"/>
      <c r="P592" s="167"/>
      <c r="Q592" s="167"/>
      <c r="R592" s="167"/>
      <c r="S592" s="167"/>
      <c r="T592" s="168"/>
      <c r="AT592" s="162" t="s">
        <v>126</v>
      </c>
      <c r="AU592" s="162" t="s">
        <v>124</v>
      </c>
      <c r="AV592" s="12" t="s">
        <v>124</v>
      </c>
      <c r="AW592" s="12" t="s">
        <v>28</v>
      </c>
      <c r="AX592" s="12" t="s">
        <v>72</v>
      </c>
      <c r="AY592" s="162" t="s">
        <v>116</v>
      </c>
    </row>
    <row r="593" spans="2:65" s="12" customFormat="1">
      <c r="B593" s="160"/>
      <c r="D593" s="161" t="s">
        <v>126</v>
      </c>
      <c r="E593" s="162" t="s">
        <v>1</v>
      </c>
      <c r="F593" s="163" t="s">
        <v>423</v>
      </c>
      <c r="H593" s="164">
        <v>3.4</v>
      </c>
      <c r="I593" s="165"/>
      <c r="L593" s="160"/>
      <c r="M593" s="166"/>
      <c r="N593" s="167"/>
      <c r="O593" s="167"/>
      <c r="P593" s="167"/>
      <c r="Q593" s="167"/>
      <c r="R593" s="167"/>
      <c r="S593" s="167"/>
      <c r="T593" s="168"/>
      <c r="AT593" s="162" t="s">
        <v>126</v>
      </c>
      <c r="AU593" s="162" t="s">
        <v>124</v>
      </c>
      <c r="AV593" s="12" t="s">
        <v>124</v>
      </c>
      <c r="AW593" s="12" t="s">
        <v>28</v>
      </c>
      <c r="AX593" s="12" t="s">
        <v>72</v>
      </c>
      <c r="AY593" s="162" t="s">
        <v>116</v>
      </c>
    </row>
    <row r="594" spans="2:65" s="12" customFormat="1">
      <c r="B594" s="160"/>
      <c r="D594" s="161" t="s">
        <v>126</v>
      </c>
      <c r="E594" s="162" t="s">
        <v>1</v>
      </c>
      <c r="F594" s="163" t="s">
        <v>424</v>
      </c>
      <c r="H594" s="164">
        <v>2.72</v>
      </c>
      <c r="I594" s="165"/>
      <c r="L594" s="160"/>
      <c r="M594" s="166"/>
      <c r="N594" s="167"/>
      <c r="O594" s="167"/>
      <c r="P594" s="167"/>
      <c r="Q594" s="167"/>
      <c r="R594" s="167"/>
      <c r="S594" s="167"/>
      <c r="T594" s="168"/>
      <c r="AT594" s="162" t="s">
        <v>126</v>
      </c>
      <c r="AU594" s="162" t="s">
        <v>124</v>
      </c>
      <c r="AV594" s="12" t="s">
        <v>124</v>
      </c>
      <c r="AW594" s="12" t="s">
        <v>28</v>
      </c>
      <c r="AX594" s="12" t="s">
        <v>72</v>
      </c>
      <c r="AY594" s="162" t="s">
        <v>116</v>
      </c>
    </row>
    <row r="595" spans="2:65" s="12" customFormat="1">
      <c r="B595" s="160"/>
      <c r="D595" s="161" t="s">
        <v>126</v>
      </c>
      <c r="E595" s="162" t="s">
        <v>1</v>
      </c>
      <c r="F595" s="163" t="s">
        <v>426</v>
      </c>
      <c r="H595" s="164">
        <v>4.0599999999999996</v>
      </c>
      <c r="I595" s="165"/>
      <c r="L595" s="160"/>
      <c r="M595" s="166"/>
      <c r="N595" s="167"/>
      <c r="O595" s="167"/>
      <c r="P595" s="167"/>
      <c r="Q595" s="167"/>
      <c r="R595" s="167"/>
      <c r="S595" s="167"/>
      <c r="T595" s="168"/>
      <c r="AT595" s="162" t="s">
        <v>126</v>
      </c>
      <c r="AU595" s="162" t="s">
        <v>124</v>
      </c>
      <c r="AV595" s="12" t="s">
        <v>124</v>
      </c>
      <c r="AW595" s="12" t="s">
        <v>28</v>
      </c>
      <c r="AX595" s="12" t="s">
        <v>72</v>
      </c>
      <c r="AY595" s="162" t="s">
        <v>116</v>
      </c>
    </row>
    <row r="596" spans="2:65" s="15" customFormat="1">
      <c r="B596" s="193"/>
      <c r="D596" s="161" t="s">
        <v>126</v>
      </c>
      <c r="E596" s="194" t="s">
        <v>1</v>
      </c>
      <c r="F596" s="195" t="s">
        <v>212</v>
      </c>
      <c r="H596" s="196">
        <v>37.42</v>
      </c>
      <c r="I596" s="197"/>
      <c r="L596" s="193"/>
      <c r="M596" s="198"/>
      <c r="N596" s="199"/>
      <c r="O596" s="199"/>
      <c r="P596" s="199"/>
      <c r="Q596" s="199"/>
      <c r="R596" s="199"/>
      <c r="S596" s="199"/>
      <c r="T596" s="200"/>
      <c r="AT596" s="194" t="s">
        <v>126</v>
      </c>
      <c r="AU596" s="194" t="s">
        <v>124</v>
      </c>
      <c r="AV596" s="15" t="s">
        <v>134</v>
      </c>
      <c r="AW596" s="15" t="s">
        <v>28</v>
      </c>
      <c r="AX596" s="15" t="s">
        <v>72</v>
      </c>
      <c r="AY596" s="194" t="s">
        <v>116</v>
      </c>
    </row>
    <row r="597" spans="2:65" s="13" customFormat="1">
      <c r="B597" s="169"/>
      <c r="D597" s="161" t="s">
        <v>126</v>
      </c>
      <c r="E597" s="170" t="s">
        <v>1</v>
      </c>
      <c r="F597" s="171" t="s">
        <v>128</v>
      </c>
      <c r="H597" s="172">
        <v>97.740000000000009</v>
      </c>
      <c r="I597" s="173"/>
      <c r="L597" s="169"/>
      <c r="M597" s="174"/>
      <c r="N597" s="175"/>
      <c r="O597" s="175"/>
      <c r="P597" s="175"/>
      <c r="Q597" s="175"/>
      <c r="R597" s="175"/>
      <c r="S597" s="175"/>
      <c r="T597" s="176"/>
      <c r="AT597" s="170" t="s">
        <v>126</v>
      </c>
      <c r="AU597" s="170" t="s">
        <v>124</v>
      </c>
      <c r="AV597" s="13" t="s">
        <v>123</v>
      </c>
      <c r="AW597" s="13" t="s">
        <v>28</v>
      </c>
      <c r="AX597" s="13" t="s">
        <v>77</v>
      </c>
      <c r="AY597" s="170" t="s">
        <v>116</v>
      </c>
    </row>
    <row r="598" spans="2:65" s="1" customFormat="1" ht="24" customHeight="1">
      <c r="B598" s="146"/>
      <c r="C598" s="147" t="s">
        <v>573</v>
      </c>
      <c r="D598" s="147" t="s">
        <v>118</v>
      </c>
      <c r="E598" s="148" t="s">
        <v>574</v>
      </c>
      <c r="F598" s="149" t="s">
        <v>575</v>
      </c>
      <c r="G598" s="150" t="s">
        <v>154</v>
      </c>
      <c r="H598" s="151">
        <v>111.75</v>
      </c>
      <c r="I598" s="152"/>
      <c r="J598" s="151">
        <f>ROUND(I598*H598,3)</f>
        <v>0</v>
      </c>
      <c r="K598" s="149" t="s">
        <v>131</v>
      </c>
      <c r="L598" s="32"/>
      <c r="M598" s="153" t="s">
        <v>1</v>
      </c>
      <c r="N598" s="154" t="s">
        <v>38</v>
      </c>
      <c r="O598" s="55"/>
      <c r="P598" s="155">
        <f>O598*H598</f>
        <v>0</v>
      </c>
      <c r="Q598" s="155">
        <v>0</v>
      </c>
      <c r="R598" s="155">
        <f>Q598*H598</f>
        <v>0</v>
      </c>
      <c r="S598" s="155">
        <v>1.3500000000000001E-3</v>
      </c>
      <c r="T598" s="156">
        <f>S598*H598</f>
        <v>0.15086250000000001</v>
      </c>
      <c r="AR598" s="157" t="s">
        <v>259</v>
      </c>
      <c r="AT598" s="157" t="s">
        <v>118</v>
      </c>
      <c r="AU598" s="157" t="s">
        <v>124</v>
      </c>
      <c r="AY598" s="17" t="s">
        <v>116</v>
      </c>
      <c r="BE598" s="158">
        <f>IF(N598="základná",J598,0)</f>
        <v>0</v>
      </c>
      <c r="BF598" s="158">
        <f>IF(N598="znížená",J598,0)</f>
        <v>0</v>
      </c>
      <c r="BG598" s="158">
        <f>IF(N598="zákl. prenesená",J598,0)</f>
        <v>0</v>
      </c>
      <c r="BH598" s="158">
        <f>IF(N598="zníž. prenesená",J598,0)</f>
        <v>0</v>
      </c>
      <c r="BI598" s="158">
        <f>IF(N598="nulová",J598,0)</f>
        <v>0</v>
      </c>
      <c r="BJ598" s="17" t="s">
        <v>124</v>
      </c>
      <c r="BK598" s="159">
        <f>ROUND(I598*H598,3)</f>
        <v>0</v>
      </c>
      <c r="BL598" s="17" t="s">
        <v>259</v>
      </c>
      <c r="BM598" s="157" t="s">
        <v>576</v>
      </c>
    </row>
    <row r="599" spans="2:65" s="14" customFormat="1">
      <c r="B599" s="177"/>
      <c r="D599" s="161" t="s">
        <v>126</v>
      </c>
      <c r="E599" s="178" t="s">
        <v>1</v>
      </c>
      <c r="F599" s="179" t="s">
        <v>577</v>
      </c>
      <c r="H599" s="178" t="s">
        <v>1</v>
      </c>
      <c r="I599" s="180"/>
      <c r="L599" s="177"/>
      <c r="M599" s="181"/>
      <c r="N599" s="182"/>
      <c r="O599" s="182"/>
      <c r="P599" s="182"/>
      <c r="Q599" s="182"/>
      <c r="R599" s="182"/>
      <c r="S599" s="182"/>
      <c r="T599" s="183"/>
      <c r="AT599" s="178" t="s">
        <v>126</v>
      </c>
      <c r="AU599" s="178" t="s">
        <v>124</v>
      </c>
      <c r="AV599" s="14" t="s">
        <v>77</v>
      </c>
      <c r="AW599" s="14" t="s">
        <v>28</v>
      </c>
      <c r="AX599" s="14" t="s">
        <v>72</v>
      </c>
      <c r="AY599" s="178" t="s">
        <v>116</v>
      </c>
    </row>
    <row r="600" spans="2:65" s="12" customFormat="1">
      <c r="B600" s="160"/>
      <c r="D600" s="161" t="s">
        <v>126</v>
      </c>
      <c r="E600" s="162" t="s">
        <v>1</v>
      </c>
      <c r="F600" s="163" t="s">
        <v>417</v>
      </c>
      <c r="H600" s="164">
        <v>2.2400000000000002</v>
      </c>
      <c r="I600" s="165"/>
      <c r="L600" s="160"/>
      <c r="M600" s="166"/>
      <c r="N600" s="167"/>
      <c r="O600" s="167"/>
      <c r="P600" s="167"/>
      <c r="Q600" s="167"/>
      <c r="R600" s="167"/>
      <c r="S600" s="167"/>
      <c r="T600" s="168"/>
      <c r="AT600" s="162" t="s">
        <v>126</v>
      </c>
      <c r="AU600" s="162" t="s">
        <v>124</v>
      </c>
      <c r="AV600" s="12" t="s">
        <v>124</v>
      </c>
      <c r="AW600" s="12" t="s">
        <v>28</v>
      </c>
      <c r="AX600" s="12" t="s">
        <v>72</v>
      </c>
      <c r="AY600" s="162" t="s">
        <v>116</v>
      </c>
    </row>
    <row r="601" spans="2:65" s="12" customFormat="1">
      <c r="B601" s="160"/>
      <c r="D601" s="161" t="s">
        <v>126</v>
      </c>
      <c r="E601" s="162" t="s">
        <v>1</v>
      </c>
      <c r="F601" s="163" t="s">
        <v>427</v>
      </c>
      <c r="H601" s="164">
        <v>7.84</v>
      </c>
      <c r="I601" s="165"/>
      <c r="L601" s="160"/>
      <c r="M601" s="166"/>
      <c r="N601" s="167"/>
      <c r="O601" s="167"/>
      <c r="P601" s="167"/>
      <c r="Q601" s="167"/>
      <c r="R601" s="167"/>
      <c r="S601" s="167"/>
      <c r="T601" s="168"/>
      <c r="AT601" s="162" t="s">
        <v>126</v>
      </c>
      <c r="AU601" s="162" t="s">
        <v>124</v>
      </c>
      <c r="AV601" s="12" t="s">
        <v>124</v>
      </c>
      <c r="AW601" s="12" t="s">
        <v>28</v>
      </c>
      <c r="AX601" s="12" t="s">
        <v>72</v>
      </c>
      <c r="AY601" s="162" t="s">
        <v>116</v>
      </c>
    </row>
    <row r="602" spans="2:65" s="12" customFormat="1">
      <c r="B602" s="160"/>
      <c r="D602" s="161" t="s">
        <v>126</v>
      </c>
      <c r="E602" s="162" t="s">
        <v>1</v>
      </c>
      <c r="F602" s="163" t="s">
        <v>428</v>
      </c>
      <c r="H602" s="164">
        <v>3.93</v>
      </c>
      <c r="I602" s="165"/>
      <c r="L602" s="160"/>
      <c r="M602" s="166"/>
      <c r="N602" s="167"/>
      <c r="O602" s="167"/>
      <c r="P602" s="167"/>
      <c r="Q602" s="167"/>
      <c r="R602" s="167"/>
      <c r="S602" s="167"/>
      <c r="T602" s="168"/>
      <c r="AT602" s="162" t="s">
        <v>126</v>
      </c>
      <c r="AU602" s="162" t="s">
        <v>124</v>
      </c>
      <c r="AV602" s="12" t="s">
        <v>124</v>
      </c>
      <c r="AW602" s="12" t="s">
        <v>28</v>
      </c>
      <c r="AX602" s="12" t="s">
        <v>72</v>
      </c>
      <c r="AY602" s="162" t="s">
        <v>116</v>
      </c>
    </row>
    <row r="603" spans="2:65" s="15" customFormat="1">
      <c r="B603" s="193"/>
      <c r="D603" s="161" t="s">
        <v>126</v>
      </c>
      <c r="E603" s="194" t="s">
        <v>1</v>
      </c>
      <c r="F603" s="195" t="s">
        <v>578</v>
      </c>
      <c r="H603" s="196">
        <v>14.01</v>
      </c>
      <c r="I603" s="197"/>
      <c r="L603" s="193"/>
      <c r="M603" s="198"/>
      <c r="N603" s="199"/>
      <c r="O603" s="199"/>
      <c r="P603" s="199"/>
      <c r="Q603" s="199"/>
      <c r="R603" s="199"/>
      <c r="S603" s="199"/>
      <c r="T603" s="200"/>
      <c r="AT603" s="194" t="s">
        <v>126</v>
      </c>
      <c r="AU603" s="194" t="s">
        <v>124</v>
      </c>
      <c r="AV603" s="15" t="s">
        <v>134</v>
      </c>
      <c r="AW603" s="15" t="s">
        <v>28</v>
      </c>
      <c r="AX603" s="15" t="s">
        <v>72</v>
      </c>
      <c r="AY603" s="194" t="s">
        <v>116</v>
      </c>
    </row>
    <row r="604" spans="2:65" s="14" customFormat="1">
      <c r="B604" s="177"/>
      <c r="D604" s="161" t="s">
        <v>126</v>
      </c>
      <c r="E604" s="178" t="s">
        <v>1</v>
      </c>
      <c r="F604" s="179" t="s">
        <v>191</v>
      </c>
      <c r="H604" s="178" t="s">
        <v>1</v>
      </c>
      <c r="I604" s="180"/>
      <c r="L604" s="177"/>
      <c r="M604" s="181"/>
      <c r="N604" s="182"/>
      <c r="O604" s="182"/>
      <c r="P604" s="182"/>
      <c r="Q604" s="182"/>
      <c r="R604" s="182"/>
      <c r="S604" s="182"/>
      <c r="T604" s="183"/>
      <c r="AT604" s="178" t="s">
        <v>126</v>
      </c>
      <c r="AU604" s="178" t="s">
        <v>124</v>
      </c>
      <c r="AV604" s="14" t="s">
        <v>77</v>
      </c>
      <c r="AW604" s="14" t="s">
        <v>28</v>
      </c>
      <c r="AX604" s="14" t="s">
        <v>72</v>
      </c>
      <c r="AY604" s="178" t="s">
        <v>116</v>
      </c>
    </row>
    <row r="605" spans="2:65" s="14" customFormat="1">
      <c r="B605" s="177"/>
      <c r="D605" s="161" t="s">
        <v>126</v>
      </c>
      <c r="E605" s="178" t="s">
        <v>1</v>
      </c>
      <c r="F605" s="179" t="s">
        <v>192</v>
      </c>
      <c r="H605" s="178" t="s">
        <v>1</v>
      </c>
      <c r="I605" s="180"/>
      <c r="L605" s="177"/>
      <c r="M605" s="181"/>
      <c r="N605" s="182"/>
      <c r="O605" s="182"/>
      <c r="P605" s="182"/>
      <c r="Q605" s="182"/>
      <c r="R605" s="182"/>
      <c r="S605" s="182"/>
      <c r="T605" s="183"/>
      <c r="AT605" s="178" t="s">
        <v>126</v>
      </c>
      <c r="AU605" s="178" t="s">
        <v>124</v>
      </c>
      <c r="AV605" s="14" t="s">
        <v>77</v>
      </c>
      <c r="AW605" s="14" t="s">
        <v>28</v>
      </c>
      <c r="AX605" s="14" t="s">
        <v>72</v>
      </c>
      <c r="AY605" s="178" t="s">
        <v>116</v>
      </c>
    </row>
    <row r="606" spans="2:65" s="12" customFormat="1">
      <c r="B606" s="160"/>
      <c r="D606" s="161" t="s">
        <v>126</v>
      </c>
      <c r="E606" s="162" t="s">
        <v>1</v>
      </c>
      <c r="F606" s="163" t="s">
        <v>414</v>
      </c>
      <c r="H606" s="164">
        <v>1.56</v>
      </c>
      <c r="I606" s="165"/>
      <c r="L606" s="160"/>
      <c r="M606" s="166"/>
      <c r="N606" s="167"/>
      <c r="O606" s="167"/>
      <c r="P606" s="167"/>
      <c r="Q606" s="167"/>
      <c r="R606" s="167"/>
      <c r="S606" s="167"/>
      <c r="T606" s="168"/>
      <c r="AT606" s="162" t="s">
        <v>126</v>
      </c>
      <c r="AU606" s="162" t="s">
        <v>124</v>
      </c>
      <c r="AV606" s="12" t="s">
        <v>124</v>
      </c>
      <c r="AW606" s="12" t="s">
        <v>28</v>
      </c>
      <c r="AX606" s="12" t="s">
        <v>72</v>
      </c>
      <c r="AY606" s="162" t="s">
        <v>116</v>
      </c>
    </row>
    <row r="607" spans="2:65" s="12" customFormat="1">
      <c r="B607" s="160"/>
      <c r="D607" s="161" t="s">
        <v>126</v>
      </c>
      <c r="E607" s="162" t="s">
        <v>1</v>
      </c>
      <c r="F607" s="163" t="s">
        <v>416</v>
      </c>
      <c r="H607" s="164">
        <v>2.16</v>
      </c>
      <c r="I607" s="165"/>
      <c r="L607" s="160"/>
      <c r="M607" s="166"/>
      <c r="N607" s="167"/>
      <c r="O607" s="167"/>
      <c r="P607" s="167"/>
      <c r="Q607" s="167"/>
      <c r="R607" s="167"/>
      <c r="S607" s="167"/>
      <c r="T607" s="168"/>
      <c r="AT607" s="162" t="s">
        <v>126</v>
      </c>
      <c r="AU607" s="162" t="s">
        <v>124</v>
      </c>
      <c r="AV607" s="12" t="s">
        <v>124</v>
      </c>
      <c r="AW607" s="12" t="s">
        <v>28</v>
      </c>
      <c r="AX607" s="12" t="s">
        <v>72</v>
      </c>
      <c r="AY607" s="162" t="s">
        <v>116</v>
      </c>
    </row>
    <row r="608" spans="2:65" s="12" customFormat="1">
      <c r="B608" s="160"/>
      <c r="D608" s="161" t="s">
        <v>126</v>
      </c>
      <c r="E608" s="162" t="s">
        <v>1</v>
      </c>
      <c r="F608" s="163" t="s">
        <v>417</v>
      </c>
      <c r="H608" s="164">
        <v>2.2400000000000002</v>
      </c>
      <c r="I608" s="165"/>
      <c r="L608" s="160"/>
      <c r="M608" s="166"/>
      <c r="N608" s="167"/>
      <c r="O608" s="167"/>
      <c r="P608" s="167"/>
      <c r="Q608" s="167"/>
      <c r="R608" s="167"/>
      <c r="S608" s="167"/>
      <c r="T608" s="168"/>
      <c r="AT608" s="162" t="s">
        <v>126</v>
      </c>
      <c r="AU608" s="162" t="s">
        <v>124</v>
      </c>
      <c r="AV608" s="12" t="s">
        <v>124</v>
      </c>
      <c r="AW608" s="12" t="s">
        <v>28</v>
      </c>
      <c r="AX608" s="12" t="s">
        <v>72</v>
      </c>
      <c r="AY608" s="162" t="s">
        <v>116</v>
      </c>
    </row>
    <row r="609" spans="2:51" s="12" customFormat="1">
      <c r="B609" s="160"/>
      <c r="D609" s="161" t="s">
        <v>126</v>
      </c>
      <c r="E609" s="162" t="s">
        <v>1</v>
      </c>
      <c r="F609" s="163" t="s">
        <v>572</v>
      </c>
      <c r="H609" s="164">
        <v>0.56000000000000005</v>
      </c>
      <c r="I609" s="165"/>
      <c r="L609" s="160"/>
      <c r="M609" s="166"/>
      <c r="N609" s="167"/>
      <c r="O609" s="167"/>
      <c r="P609" s="167"/>
      <c r="Q609" s="167"/>
      <c r="R609" s="167"/>
      <c r="S609" s="167"/>
      <c r="T609" s="168"/>
      <c r="AT609" s="162" t="s">
        <v>126</v>
      </c>
      <c r="AU609" s="162" t="s">
        <v>124</v>
      </c>
      <c r="AV609" s="12" t="s">
        <v>124</v>
      </c>
      <c r="AW609" s="12" t="s">
        <v>28</v>
      </c>
      <c r="AX609" s="12" t="s">
        <v>72</v>
      </c>
      <c r="AY609" s="162" t="s">
        <v>116</v>
      </c>
    </row>
    <row r="610" spans="2:51" s="15" customFormat="1">
      <c r="B610" s="193"/>
      <c r="D610" s="161" t="s">
        <v>126</v>
      </c>
      <c r="E610" s="194" t="s">
        <v>1</v>
      </c>
      <c r="F610" s="195" t="s">
        <v>198</v>
      </c>
      <c r="H610" s="196">
        <v>6.52</v>
      </c>
      <c r="I610" s="197"/>
      <c r="L610" s="193"/>
      <c r="M610" s="198"/>
      <c r="N610" s="199"/>
      <c r="O610" s="199"/>
      <c r="P610" s="199"/>
      <c r="Q610" s="199"/>
      <c r="R610" s="199"/>
      <c r="S610" s="199"/>
      <c r="T610" s="200"/>
      <c r="AT610" s="194" t="s">
        <v>126</v>
      </c>
      <c r="AU610" s="194" t="s">
        <v>124</v>
      </c>
      <c r="AV610" s="15" t="s">
        <v>134</v>
      </c>
      <c r="AW610" s="15" t="s">
        <v>28</v>
      </c>
      <c r="AX610" s="15" t="s">
        <v>72</v>
      </c>
      <c r="AY610" s="194" t="s">
        <v>116</v>
      </c>
    </row>
    <row r="611" spans="2:51" s="14" customFormat="1">
      <c r="B611" s="177"/>
      <c r="D611" s="161" t="s">
        <v>126</v>
      </c>
      <c r="E611" s="178" t="s">
        <v>1</v>
      </c>
      <c r="F611" s="179" t="s">
        <v>199</v>
      </c>
      <c r="H611" s="178" t="s">
        <v>1</v>
      </c>
      <c r="I611" s="180"/>
      <c r="L611" s="177"/>
      <c r="M611" s="181"/>
      <c r="N611" s="182"/>
      <c r="O611" s="182"/>
      <c r="P611" s="182"/>
      <c r="Q611" s="182"/>
      <c r="R611" s="182"/>
      <c r="S611" s="182"/>
      <c r="T611" s="183"/>
      <c r="AT611" s="178" t="s">
        <v>126</v>
      </c>
      <c r="AU611" s="178" t="s">
        <v>124</v>
      </c>
      <c r="AV611" s="14" t="s">
        <v>77</v>
      </c>
      <c r="AW611" s="14" t="s">
        <v>28</v>
      </c>
      <c r="AX611" s="14" t="s">
        <v>72</v>
      </c>
      <c r="AY611" s="178" t="s">
        <v>116</v>
      </c>
    </row>
    <row r="612" spans="2:51" s="12" customFormat="1">
      <c r="B612" s="160"/>
      <c r="D612" s="161" t="s">
        <v>126</v>
      </c>
      <c r="E612" s="162" t="s">
        <v>1</v>
      </c>
      <c r="F612" s="163" t="s">
        <v>419</v>
      </c>
      <c r="H612" s="164">
        <v>2.2799999999999998</v>
      </c>
      <c r="I612" s="165"/>
      <c r="L612" s="160"/>
      <c r="M612" s="166"/>
      <c r="N612" s="167"/>
      <c r="O612" s="167"/>
      <c r="P612" s="167"/>
      <c r="Q612" s="167"/>
      <c r="R612" s="167"/>
      <c r="S612" s="167"/>
      <c r="T612" s="168"/>
      <c r="AT612" s="162" t="s">
        <v>126</v>
      </c>
      <c r="AU612" s="162" t="s">
        <v>124</v>
      </c>
      <c r="AV612" s="12" t="s">
        <v>124</v>
      </c>
      <c r="AW612" s="12" t="s">
        <v>28</v>
      </c>
      <c r="AX612" s="12" t="s">
        <v>72</v>
      </c>
      <c r="AY612" s="162" t="s">
        <v>116</v>
      </c>
    </row>
    <row r="613" spans="2:51" s="12" customFormat="1">
      <c r="B613" s="160"/>
      <c r="D613" s="161" t="s">
        <v>126</v>
      </c>
      <c r="E613" s="162" t="s">
        <v>1</v>
      </c>
      <c r="F613" s="163" t="s">
        <v>420</v>
      </c>
      <c r="H613" s="164">
        <v>2.2400000000000002</v>
      </c>
      <c r="I613" s="165"/>
      <c r="L613" s="160"/>
      <c r="M613" s="166"/>
      <c r="N613" s="167"/>
      <c r="O613" s="167"/>
      <c r="P613" s="167"/>
      <c r="Q613" s="167"/>
      <c r="R613" s="167"/>
      <c r="S613" s="167"/>
      <c r="T613" s="168"/>
      <c r="AT613" s="162" t="s">
        <v>126</v>
      </c>
      <c r="AU613" s="162" t="s">
        <v>124</v>
      </c>
      <c r="AV613" s="12" t="s">
        <v>124</v>
      </c>
      <c r="AW613" s="12" t="s">
        <v>28</v>
      </c>
      <c r="AX613" s="12" t="s">
        <v>72</v>
      </c>
      <c r="AY613" s="162" t="s">
        <v>116</v>
      </c>
    </row>
    <row r="614" spans="2:51" s="15" customFormat="1">
      <c r="B614" s="193"/>
      <c r="D614" s="161" t="s">
        <v>126</v>
      </c>
      <c r="E614" s="194" t="s">
        <v>1</v>
      </c>
      <c r="F614" s="195" t="s">
        <v>202</v>
      </c>
      <c r="H614" s="196">
        <v>4.5199999999999996</v>
      </c>
      <c r="I614" s="197"/>
      <c r="L614" s="193"/>
      <c r="M614" s="198"/>
      <c r="N614" s="199"/>
      <c r="O614" s="199"/>
      <c r="P614" s="199"/>
      <c r="Q614" s="199"/>
      <c r="R614" s="199"/>
      <c r="S614" s="199"/>
      <c r="T614" s="200"/>
      <c r="AT614" s="194" t="s">
        <v>126</v>
      </c>
      <c r="AU614" s="194" t="s">
        <v>124</v>
      </c>
      <c r="AV614" s="15" t="s">
        <v>134</v>
      </c>
      <c r="AW614" s="15" t="s">
        <v>28</v>
      </c>
      <c r="AX614" s="15" t="s">
        <v>72</v>
      </c>
      <c r="AY614" s="194" t="s">
        <v>116</v>
      </c>
    </row>
    <row r="615" spans="2:51" s="14" customFormat="1">
      <c r="B615" s="177"/>
      <c r="D615" s="161" t="s">
        <v>126</v>
      </c>
      <c r="E615" s="178" t="s">
        <v>1</v>
      </c>
      <c r="F615" s="179" t="s">
        <v>203</v>
      </c>
      <c r="H615" s="178" t="s">
        <v>1</v>
      </c>
      <c r="I615" s="180"/>
      <c r="L615" s="177"/>
      <c r="M615" s="181"/>
      <c r="N615" s="182"/>
      <c r="O615" s="182"/>
      <c r="P615" s="182"/>
      <c r="Q615" s="182"/>
      <c r="R615" s="182"/>
      <c r="S615" s="182"/>
      <c r="T615" s="183"/>
      <c r="AT615" s="178" t="s">
        <v>126</v>
      </c>
      <c r="AU615" s="178" t="s">
        <v>124</v>
      </c>
      <c r="AV615" s="14" t="s">
        <v>77</v>
      </c>
      <c r="AW615" s="14" t="s">
        <v>28</v>
      </c>
      <c r="AX615" s="14" t="s">
        <v>72</v>
      </c>
      <c r="AY615" s="178" t="s">
        <v>116</v>
      </c>
    </row>
    <row r="616" spans="2:51" s="12" customFormat="1">
      <c r="B616" s="160"/>
      <c r="D616" s="161" t="s">
        <v>126</v>
      </c>
      <c r="E616" s="162" t="s">
        <v>1</v>
      </c>
      <c r="F616" s="163" t="s">
        <v>421</v>
      </c>
      <c r="H616" s="164">
        <v>49.28</v>
      </c>
      <c r="I616" s="165"/>
      <c r="L616" s="160"/>
      <c r="M616" s="166"/>
      <c r="N616" s="167"/>
      <c r="O616" s="167"/>
      <c r="P616" s="167"/>
      <c r="Q616" s="167"/>
      <c r="R616" s="167"/>
      <c r="S616" s="167"/>
      <c r="T616" s="168"/>
      <c r="AT616" s="162" t="s">
        <v>126</v>
      </c>
      <c r="AU616" s="162" t="s">
        <v>124</v>
      </c>
      <c r="AV616" s="12" t="s">
        <v>124</v>
      </c>
      <c r="AW616" s="12" t="s">
        <v>28</v>
      </c>
      <c r="AX616" s="12" t="s">
        <v>72</v>
      </c>
      <c r="AY616" s="162" t="s">
        <v>116</v>
      </c>
    </row>
    <row r="617" spans="2:51" s="15" customFormat="1">
      <c r="B617" s="193"/>
      <c r="D617" s="161" t="s">
        <v>126</v>
      </c>
      <c r="E617" s="194" t="s">
        <v>1</v>
      </c>
      <c r="F617" s="195" t="s">
        <v>205</v>
      </c>
      <c r="H617" s="196">
        <v>49.28</v>
      </c>
      <c r="I617" s="197"/>
      <c r="L617" s="193"/>
      <c r="M617" s="198"/>
      <c r="N617" s="199"/>
      <c r="O617" s="199"/>
      <c r="P617" s="199"/>
      <c r="Q617" s="199"/>
      <c r="R617" s="199"/>
      <c r="S617" s="199"/>
      <c r="T617" s="200"/>
      <c r="AT617" s="194" t="s">
        <v>126</v>
      </c>
      <c r="AU617" s="194" t="s">
        <v>124</v>
      </c>
      <c r="AV617" s="15" t="s">
        <v>134</v>
      </c>
      <c r="AW617" s="15" t="s">
        <v>28</v>
      </c>
      <c r="AX617" s="15" t="s">
        <v>72</v>
      </c>
      <c r="AY617" s="194" t="s">
        <v>116</v>
      </c>
    </row>
    <row r="618" spans="2:51" s="14" customFormat="1">
      <c r="B618" s="177"/>
      <c r="D618" s="161" t="s">
        <v>126</v>
      </c>
      <c r="E618" s="178" t="s">
        <v>1</v>
      </c>
      <c r="F618" s="179" t="s">
        <v>206</v>
      </c>
      <c r="H618" s="178" t="s">
        <v>1</v>
      </c>
      <c r="I618" s="180"/>
      <c r="L618" s="177"/>
      <c r="M618" s="181"/>
      <c r="N618" s="182"/>
      <c r="O618" s="182"/>
      <c r="P618" s="182"/>
      <c r="Q618" s="182"/>
      <c r="R618" s="182"/>
      <c r="S618" s="182"/>
      <c r="T618" s="183"/>
      <c r="AT618" s="178" t="s">
        <v>126</v>
      </c>
      <c r="AU618" s="178" t="s">
        <v>124</v>
      </c>
      <c r="AV618" s="14" t="s">
        <v>77</v>
      </c>
      <c r="AW618" s="14" t="s">
        <v>28</v>
      </c>
      <c r="AX618" s="14" t="s">
        <v>72</v>
      </c>
      <c r="AY618" s="178" t="s">
        <v>116</v>
      </c>
    </row>
    <row r="619" spans="2:51" s="12" customFormat="1">
      <c r="B619" s="160"/>
      <c r="D619" s="161" t="s">
        <v>126</v>
      </c>
      <c r="E619" s="162" t="s">
        <v>1</v>
      </c>
      <c r="F619" s="163" t="s">
        <v>422</v>
      </c>
      <c r="H619" s="164">
        <v>10.56</v>
      </c>
      <c r="I619" s="165"/>
      <c r="L619" s="160"/>
      <c r="M619" s="166"/>
      <c r="N619" s="167"/>
      <c r="O619" s="167"/>
      <c r="P619" s="167"/>
      <c r="Q619" s="167"/>
      <c r="R619" s="167"/>
      <c r="S619" s="167"/>
      <c r="T619" s="168"/>
      <c r="AT619" s="162" t="s">
        <v>126</v>
      </c>
      <c r="AU619" s="162" t="s">
        <v>124</v>
      </c>
      <c r="AV619" s="12" t="s">
        <v>124</v>
      </c>
      <c r="AW619" s="12" t="s">
        <v>28</v>
      </c>
      <c r="AX619" s="12" t="s">
        <v>72</v>
      </c>
      <c r="AY619" s="162" t="s">
        <v>116</v>
      </c>
    </row>
    <row r="620" spans="2:51" s="12" customFormat="1">
      <c r="B620" s="160"/>
      <c r="D620" s="161" t="s">
        <v>126</v>
      </c>
      <c r="E620" s="162" t="s">
        <v>1</v>
      </c>
      <c r="F620" s="163" t="s">
        <v>423</v>
      </c>
      <c r="H620" s="164">
        <v>3.4</v>
      </c>
      <c r="I620" s="165"/>
      <c r="L620" s="160"/>
      <c r="M620" s="166"/>
      <c r="N620" s="167"/>
      <c r="O620" s="167"/>
      <c r="P620" s="167"/>
      <c r="Q620" s="167"/>
      <c r="R620" s="167"/>
      <c r="S620" s="167"/>
      <c r="T620" s="168"/>
      <c r="AT620" s="162" t="s">
        <v>126</v>
      </c>
      <c r="AU620" s="162" t="s">
        <v>124</v>
      </c>
      <c r="AV620" s="12" t="s">
        <v>124</v>
      </c>
      <c r="AW620" s="12" t="s">
        <v>28</v>
      </c>
      <c r="AX620" s="12" t="s">
        <v>72</v>
      </c>
      <c r="AY620" s="162" t="s">
        <v>116</v>
      </c>
    </row>
    <row r="621" spans="2:51" s="12" customFormat="1">
      <c r="B621" s="160"/>
      <c r="D621" s="161" t="s">
        <v>126</v>
      </c>
      <c r="E621" s="162" t="s">
        <v>1</v>
      </c>
      <c r="F621" s="163" t="s">
        <v>424</v>
      </c>
      <c r="H621" s="164">
        <v>2.72</v>
      </c>
      <c r="I621" s="165"/>
      <c r="L621" s="160"/>
      <c r="M621" s="166"/>
      <c r="N621" s="167"/>
      <c r="O621" s="167"/>
      <c r="P621" s="167"/>
      <c r="Q621" s="167"/>
      <c r="R621" s="167"/>
      <c r="S621" s="167"/>
      <c r="T621" s="168"/>
      <c r="AT621" s="162" t="s">
        <v>126</v>
      </c>
      <c r="AU621" s="162" t="s">
        <v>124</v>
      </c>
      <c r="AV621" s="12" t="s">
        <v>124</v>
      </c>
      <c r="AW621" s="12" t="s">
        <v>28</v>
      </c>
      <c r="AX621" s="12" t="s">
        <v>72</v>
      </c>
      <c r="AY621" s="162" t="s">
        <v>116</v>
      </c>
    </row>
    <row r="622" spans="2:51" s="12" customFormat="1">
      <c r="B622" s="160"/>
      <c r="D622" s="161" t="s">
        <v>126</v>
      </c>
      <c r="E622" s="162" t="s">
        <v>1</v>
      </c>
      <c r="F622" s="163" t="s">
        <v>422</v>
      </c>
      <c r="H622" s="164">
        <v>10.56</v>
      </c>
      <c r="I622" s="165"/>
      <c r="L622" s="160"/>
      <c r="M622" s="166"/>
      <c r="N622" s="167"/>
      <c r="O622" s="167"/>
      <c r="P622" s="167"/>
      <c r="Q622" s="167"/>
      <c r="R622" s="167"/>
      <c r="S622" s="167"/>
      <c r="T622" s="168"/>
      <c r="AT622" s="162" t="s">
        <v>126</v>
      </c>
      <c r="AU622" s="162" t="s">
        <v>124</v>
      </c>
      <c r="AV622" s="12" t="s">
        <v>124</v>
      </c>
      <c r="AW622" s="12" t="s">
        <v>28</v>
      </c>
      <c r="AX622" s="12" t="s">
        <v>72</v>
      </c>
      <c r="AY622" s="162" t="s">
        <v>116</v>
      </c>
    </row>
    <row r="623" spans="2:51" s="12" customFormat="1">
      <c r="B623" s="160"/>
      <c r="D623" s="161" t="s">
        <v>126</v>
      </c>
      <c r="E623" s="162" t="s">
        <v>1</v>
      </c>
      <c r="F623" s="163" t="s">
        <v>423</v>
      </c>
      <c r="H623" s="164">
        <v>3.4</v>
      </c>
      <c r="I623" s="165"/>
      <c r="L623" s="160"/>
      <c r="M623" s="166"/>
      <c r="N623" s="167"/>
      <c r="O623" s="167"/>
      <c r="P623" s="167"/>
      <c r="Q623" s="167"/>
      <c r="R623" s="167"/>
      <c r="S623" s="167"/>
      <c r="T623" s="168"/>
      <c r="AT623" s="162" t="s">
        <v>126</v>
      </c>
      <c r="AU623" s="162" t="s">
        <v>124</v>
      </c>
      <c r="AV623" s="12" t="s">
        <v>124</v>
      </c>
      <c r="AW623" s="12" t="s">
        <v>28</v>
      </c>
      <c r="AX623" s="12" t="s">
        <v>72</v>
      </c>
      <c r="AY623" s="162" t="s">
        <v>116</v>
      </c>
    </row>
    <row r="624" spans="2:51" s="12" customFormat="1">
      <c r="B624" s="160"/>
      <c r="D624" s="161" t="s">
        <v>126</v>
      </c>
      <c r="E624" s="162" t="s">
        <v>1</v>
      </c>
      <c r="F624" s="163" t="s">
        <v>424</v>
      </c>
      <c r="H624" s="164">
        <v>2.72</v>
      </c>
      <c r="I624" s="165"/>
      <c r="L624" s="160"/>
      <c r="M624" s="166"/>
      <c r="N624" s="167"/>
      <c r="O624" s="167"/>
      <c r="P624" s="167"/>
      <c r="Q624" s="167"/>
      <c r="R624" s="167"/>
      <c r="S624" s="167"/>
      <c r="T624" s="168"/>
      <c r="AT624" s="162" t="s">
        <v>126</v>
      </c>
      <c r="AU624" s="162" t="s">
        <v>124</v>
      </c>
      <c r="AV624" s="12" t="s">
        <v>124</v>
      </c>
      <c r="AW624" s="12" t="s">
        <v>28</v>
      </c>
      <c r="AX624" s="12" t="s">
        <v>72</v>
      </c>
      <c r="AY624" s="162" t="s">
        <v>116</v>
      </c>
    </row>
    <row r="625" spans="2:65" s="12" customFormat="1">
      <c r="B625" s="160"/>
      <c r="D625" s="161" t="s">
        <v>126</v>
      </c>
      <c r="E625" s="162" t="s">
        <v>1</v>
      </c>
      <c r="F625" s="163" t="s">
        <v>426</v>
      </c>
      <c r="H625" s="164">
        <v>4.0599999999999996</v>
      </c>
      <c r="I625" s="165"/>
      <c r="L625" s="160"/>
      <c r="M625" s="166"/>
      <c r="N625" s="167"/>
      <c r="O625" s="167"/>
      <c r="P625" s="167"/>
      <c r="Q625" s="167"/>
      <c r="R625" s="167"/>
      <c r="S625" s="167"/>
      <c r="T625" s="168"/>
      <c r="AT625" s="162" t="s">
        <v>126</v>
      </c>
      <c r="AU625" s="162" t="s">
        <v>124</v>
      </c>
      <c r="AV625" s="12" t="s">
        <v>124</v>
      </c>
      <c r="AW625" s="12" t="s">
        <v>28</v>
      </c>
      <c r="AX625" s="12" t="s">
        <v>72</v>
      </c>
      <c r="AY625" s="162" t="s">
        <v>116</v>
      </c>
    </row>
    <row r="626" spans="2:65" s="15" customFormat="1">
      <c r="B626" s="193"/>
      <c r="D626" s="161" t="s">
        <v>126</v>
      </c>
      <c r="E626" s="194" t="s">
        <v>1</v>
      </c>
      <c r="F626" s="195" t="s">
        <v>212</v>
      </c>
      <c r="H626" s="196">
        <v>37.42</v>
      </c>
      <c r="I626" s="197"/>
      <c r="L626" s="193"/>
      <c r="M626" s="198"/>
      <c r="N626" s="199"/>
      <c r="O626" s="199"/>
      <c r="P626" s="199"/>
      <c r="Q626" s="199"/>
      <c r="R626" s="199"/>
      <c r="S626" s="199"/>
      <c r="T626" s="200"/>
      <c r="AT626" s="194" t="s">
        <v>126</v>
      </c>
      <c r="AU626" s="194" t="s">
        <v>124</v>
      </c>
      <c r="AV626" s="15" t="s">
        <v>134</v>
      </c>
      <c r="AW626" s="15" t="s">
        <v>28</v>
      </c>
      <c r="AX626" s="15" t="s">
        <v>72</v>
      </c>
      <c r="AY626" s="194" t="s">
        <v>116</v>
      </c>
    </row>
    <row r="627" spans="2:65" s="13" customFormat="1">
      <c r="B627" s="169"/>
      <c r="D627" s="161" t="s">
        <v>126</v>
      </c>
      <c r="E627" s="170" t="s">
        <v>1</v>
      </c>
      <c r="F627" s="171" t="s">
        <v>128</v>
      </c>
      <c r="H627" s="172">
        <v>111.75</v>
      </c>
      <c r="I627" s="173"/>
      <c r="L627" s="169"/>
      <c r="M627" s="174"/>
      <c r="N627" s="175"/>
      <c r="O627" s="175"/>
      <c r="P627" s="175"/>
      <c r="Q627" s="175"/>
      <c r="R627" s="175"/>
      <c r="S627" s="175"/>
      <c r="T627" s="176"/>
      <c r="AT627" s="170" t="s">
        <v>126</v>
      </c>
      <c r="AU627" s="170" t="s">
        <v>124</v>
      </c>
      <c r="AV627" s="13" t="s">
        <v>123</v>
      </c>
      <c r="AW627" s="13" t="s">
        <v>28</v>
      </c>
      <c r="AX627" s="13" t="s">
        <v>77</v>
      </c>
      <c r="AY627" s="170" t="s">
        <v>116</v>
      </c>
    </row>
    <row r="628" spans="2:65" s="1" customFormat="1" ht="24" customHeight="1">
      <c r="B628" s="146"/>
      <c r="C628" s="147" t="s">
        <v>579</v>
      </c>
      <c r="D628" s="147" t="s">
        <v>118</v>
      </c>
      <c r="E628" s="148" t="s">
        <v>580</v>
      </c>
      <c r="F628" s="149" t="s">
        <v>581</v>
      </c>
      <c r="G628" s="150" t="s">
        <v>154</v>
      </c>
      <c r="H628" s="151">
        <v>33.5</v>
      </c>
      <c r="I628" s="152"/>
      <c r="J628" s="151">
        <f>ROUND(I628*H628,3)</f>
        <v>0</v>
      </c>
      <c r="K628" s="149" t="s">
        <v>131</v>
      </c>
      <c r="L628" s="32"/>
      <c r="M628" s="153" t="s">
        <v>1</v>
      </c>
      <c r="N628" s="154" t="s">
        <v>38</v>
      </c>
      <c r="O628" s="55"/>
      <c r="P628" s="155">
        <f>O628*H628</f>
        <v>0</v>
      </c>
      <c r="Q628" s="155">
        <v>4.0999999999999999E-4</v>
      </c>
      <c r="R628" s="155">
        <f>Q628*H628</f>
        <v>1.3734999999999999E-2</v>
      </c>
      <c r="S628" s="155">
        <v>0</v>
      </c>
      <c r="T628" s="156">
        <f>S628*H628</f>
        <v>0</v>
      </c>
      <c r="AR628" s="157" t="s">
        <v>259</v>
      </c>
      <c r="AT628" s="157" t="s">
        <v>118</v>
      </c>
      <c r="AU628" s="157" t="s">
        <v>124</v>
      </c>
      <c r="AY628" s="17" t="s">
        <v>116</v>
      </c>
      <c r="BE628" s="158">
        <f>IF(N628="základná",J628,0)</f>
        <v>0</v>
      </c>
      <c r="BF628" s="158">
        <f>IF(N628="znížená",J628,0)</f>
        <v>0</v>
      </c>
      <c r="BG628" s="158">
        <f>IF(N628="zákl. prenesená",J628,0)</f>
        <v>0</v>
      </c>
      <c r="BH628" s="158">
        <f>IF(N628="zníž. prenesená",J628,0)</f>
        <v>0</v>
      </c>
      <c r="BI628" s="158">
        <f>IF(N628="nulová",J628,0)</f>
        <v>0</v>
      </c>
      <c r="BJ628" s="17" t="s">
        <v>124</v>
      </c>
      <c r="BK628" s="159">
        <f>ROUND(I628*H628,3)</f>
        <v>0</v>
      </c>
      <c r="BL628" s="17" t="s">
        <v>259</v>
      </c>
      <c r="BM628" s="157" t="s">
        <v>582</v>
      </c>
    </row>
    <row r="629" spans="2:65" s="12" customFormat="1">
      <c r="B629" s="160"/>
      <c r="D629" s="161" t="s">
        <v>126</v>
      </c>
      <c r="E629" s="162" t="s">
        <v>1</v>
      </c>
      <c r="F629" s="163" t="s">
        <v>583</v>
      </c>
      <c r="H629" s="164">
        <v>33.5</v>
      </c>
      <c r="I629" s="165"/>
      <c r="L629" s="160"/>
      <c r="M629" s="166"/>
      <c r="N629" s="167"/>
      <c r="O629" s="167"/>
      <c r="P629" s="167"/>
      <c r="Q629" s="167"/>
      <c r="R629" s="167"/>
      <c r="S629" s="167"/>
      <c r="T629" s="168"/>
      <c r="AT629" s="162" t="s">
        <v>126</v>
      </c>
      <c r="AU629" s="162" t="s">
        <v>124</v>
      </c>
      <c r="AV629" s="12" t="s">
        <v>124</v>
      </c>
      <c r="AW629" s="12" t="s">
        <v>28</v>
      </c>
      <c r="AX629" s="12" t="s">
        <v>72</v>
      </c>
      <c r="AY629" s="162" t="s">
        <v>116</v>
      </c>
    </row>
    <row r="630" spans="2:65" s="13" customFormat="1">
      <c r="B630" s="169"/>
      <c r="D630" s="161" t="s">
        <v>126</v>
      </c>
      <c r="E630" s="170" t="s">
        <v>1</v>
      </c>
      <c r="F630" s="171" t="s">
        <v>128</v>
      </c>
      <c r="H630" s="172">
        <v>33.5</v>
      </c>
      <c r="I630" s="173"/>
      <c r="L630" s="169"/>
      <c r="M630" s="174"/>
      <c r="N630" s="175"/>
      <c r="O630" s="175"/>
      <c r="P630" s="175"/>
      <c r="Q630" s="175"/>
      <c r="R630" s="175"/>
      <c r="S630" s="175"/>
      <c r="T630" s="176"/>
      <c r="AT630" s="170" t="s">
        <v>126</v>
      </c>
      <c r="AU630" s="170" t="s">
        <v>124</v>
      </c>
      <c r="AV630" s="13" t="s">
        <v>123</v>
      </c>
      <c r="AW630" s="13" t="s">
        <v>28</v>
      </c>
      <c r="AX630" s="13" t="s">
        <v>77</v>
      </c>
      <c r="AY630" s="170" t="s">
        <v>116</v>
      </c>
    </row>
    <row r="631" spans="2:65" s="1" customFormat="1" ht="24" customHeight="1">
      <c r="B631" s="146"/>
      <c r="C631" s="147" t="s">
        <v>584</v>
      </c>
      <c r="D631" s="147" t="s">
        <v>118</v>
      </c>
      <c r="E631" s="148" t="s">
        <v>585</v>
      </c>
      <c r="F631" s="149" t="s">
        <v>586</v>
      </c>
      <c r="G631" s="150" t="s">
        <v>154</v>
      </c>
      <c r="H631" s="151">
        <v>33.5</v>
      </c>
      <c r="I631" s="152"/>
      <c r="J631" s="151">
        <f>ROUND(I631*H631,3)</f>
        <v>0</v>
      </c>
      <c r="K631" s="149" t="s">
        <v>131</v>
      </c>
      <c r="L631" s="32"/>
      <c r="M631" s="153" t="s">
        <v>1</v>
      </c>
      <c r="N631" s="154" t="s">
        <v>38</v>
      </c>
      <c r="O631" s="55"/>
      <c r="P631" s="155">
        <f>O631*H631</f>
        <v>0</v>
      </c>
      <c r="Q631" s="155">
        <v>0</v>
      </c>
      <c r="R631" s="155">
        <f>Q631*H631</f>
        <v>0</v>
      </c>
      <c r="S631" s="155">
        <v>1.75E-3</v>
      </c>
      <c r="T631" s="156">
        <f>S631*H631</f>
        <v>5.8625000000000003E-2</v>
      </c>
      <c r="AR631" s="157" t="s">
        <v>259</v>
      </c>
      <c r="AT631" s="157" t="s">
        <v>118</v>
      </c>
      <c r="AU631" s="157" t="s">
        <v>124</v>
      </c>
      <c r="AY631" s="17" t="s">
        <v>116</v>
      </c>
      <c r="BE631" s="158">
        <f>IF(N631="základná",J631,0)</f>
        <v>0</v>
      </c>
      <c r="BF631" s="158">
        <f>IF(N631="znížená",J631,0)</f>
        <v>0</v>
      </c>
      <c r="BG631" s="158">
        <f>IF(N631="zákl. prenesená",J631,0)</f>
        <v>0</v>
      </c>
      <c r="BH631" s="158">
        <f>IF(N631="zníž. prenesená",J631,0)</f>
        <v>0</v>
      </c>
      <c r="BI631" s="158">
        <f>IF(N631="nulová",J631,0)</f>
        <v>0</v>
      </c>
      <c r="BJ631" s="17" t="s">
        <v>124</v>
      </c>
      <c r="BK631" s="159">
        <f>ROUND(I631*H631,3)</f>
        <v>0</v>
      </c>
      <c r="BL631" s="17" t="s">
        <v>259</v>
      </c>
      <c r="BM631" s="157" t="s">
        <v>587</v>
      </c>
    </row>
    <row r="632" spans="2:65" s="12" customFormat="1">
      <c r="B632" s="160"/>
      <c r="D632" s="161" t="s">
        <v>126</v>
      </c>
      <c r="E632" s="162" t="s">
        <v>1</v>
      </c>
      <c r="F632" s="163" t="s">
        <v>583</v>
      </c>
      <c r="H632" s="164">
        <v>33.5</v>
      </c>
      <c r="I632" s="165"/>
      <c r="L632" s="160"/>
      <c r="M632" s="166"/>
      <c r="N632" s="167"/>
      <c r="O632" s="167"/>
      <c r="P632" s="167"/>
      <c r="Q632" s="167"/>
      <c r="R632" s="167"/>
      <c r="S632" s="167"/>
      <c r="T632" s="168"/>
      <c r="AT632" s="162" t="s">
        <v>126</v>
      </c>
      <c r="AU632" s="162" t="s">
        <v>124</v>
      </c>
      <c r="AV632" s="12" t="s">
        <v>124</v>
      </c>
      <c r="AW632" s="12" t="s">
        <v>28</v>
      </c>
      <c r="AX632" s="12" t="s">
        <v>72</v>
      </c>
      <c r="AY632" s="162" t="s">
        <v>116</v>
      </c>
    </row>
    <row r="633" spans="2:65" s="13" customFormat="1">
      <c r="B633" s="169"/>
      <c r="D633" s="161" t="s">
        <v>126</v>
      </c>
      <c r="E633" s="170" t="s">
        <v>1</v>
      </c>
      <c r="F633" s="171" t="s">
        <v>128</v>
      </c>
      <c r="H633" s="172">
        <v>33.5</v>
      </c>
      <c r="I633" s="173"/>
      <c r="L633" s="169"/>
      <c r="M633" s="174"/>
      <c r="N633" s="175"/>
      <c r="O633" s="175"/>
      <c r="P633" s="175"/>
      <c r="Q633" s="175"/>
      <c r="R633" s="175"/>
      <c r="S633" s="175"/>
      <c r="T633" s="176"/>
      <c r="AT633" s="170" t="s">
        <v>126</v>
      </c>
      <c r="AU633" s="170" t="s">
        <v>124</v>
      </c>
      <c r="AV633" s="13" t="s">
        <v>123</v>
      </c>
      <c r="AW633" s="13" t="s">
        <v>28</v>
      </c>
      <c r="AX633" s="13" t="s">
        <v>77</v>
      </c>
      <c r="AY633" s="170" t="s">
        <v>116</v>
      </c>
    </row>
    <row r="634" spans="2:65" s="1" customFormat="1" ht="24" customHeight="1">
      <c r="B634" s="146"/>
      <c r="C634" s="147" t="s">
        <v>588</v>
      </c>
      <c r="D634" s="147" t="s">
        <v>118</v>
      </c>
      <c r="E634" s="148" t="s">
        <v>589</v>
      </c>
      <c r="F634" s="149" t="s">
        <v>590</v>
      </c>
      <c r="G634" s="150" t="s">
        <v>154</v>
      </c>
      <c r="H634" s="151">
        <v>72.62</v>
      </c>
      <c r="I634" s="152"/>
      <c r="J634" s="151">
        <f>ROUND(I634*H634,3)</f>
        <v>0</v>
      </c>
      <c r="K634" s="149" t="s">
        <v>131</v>
      </c>
      <c r="L634" s="32"/>
      <c r="M634" s="153" t="s">
        <v>1</v>
      </c>
      <c r="N634" s="154" t="s">
        <v>38</v>
      </c>
      <c r="O634" s="55"/>
      <c r="P634" s="155">
        <f>O634*H634</f>
        <v>0</v>
      </c>
      <c r="Q634" s="155">
        <v>4.8999999999999998E-4</v>
      </c>
      <c r="R634" s="155">
        <f>Q634*H634</f>
        <v>3.5583799999999999E-2</v>
      </c>
      <c r="S634" s="155">
        <v>0</v>
      </c>
      <c r="T634" s="156">
        <f>S634*H634</f>
        <v>0</v>
      </c>
      <c r="AR634" s="157" t="s">
        <v>259</v>
      </c>
      <c r="AT634" s="157" t="s">
        <v>118</v>
      </c>
      <c r="AU634" s="157" t="s">
        <v>124</v>
      </c>
      <c r="AY634" s="17" t="s">
        <v>116</v>
      </c>
      <c r="BE634" s="158">
        <f>IF(N634="základná",J634,0)</f>
        <v>0</v>
      </c>
      <c r="BF634" s="158">
        <f>IF(N634="znížená",J634,0)</f>
        <v>0</v>
      </c>
      <c r="BG634" s="158">
        <f>IF(N634="zákl. prenesená",J634,0)</f>
        <v>0</v>
      </c>
      <c r="BH634" s="158">
        <f>IF(N634="zníž. prenesená",J634,0)</f>
        <v>0</v>
      </c>
      <c r="BI634" s="158">
        <f>IF(N634="nulová",J634,0)</f>
        <v>0</v>
      </c>
      <c r="BJ634" s="17" t="s">
        <v>124</v>
      </c>
      <c r="BK634" s="159">
        <f>ROUND(I634*H634,3)</f>
        <v>0</v>
      </c>
      <c r="BL634" s="17" t="s">
        <v>259</v>
      </c>
      <c r="BM634" s="157" t="s">
        <v>591</v>
      </c>
    </row>
    <row r="635" spans="2:65" s="12" customFormat="1">
      <c r="B635" s="160"/>
      <c r="D635" s="161" t="s">
        <v>126</v>
      </c>
      <c r="E635" s="162" t="s">
        <v>1</v>
      </c>
      <c r="F635" s="163" t="s">
        <v>592</v>
      </c>
      <c r="H635" s="164">
        <v>59.62</v>
      </c>
      <c r="I635" s="165"/>
      <c r="L635" s="160"/>
      <c r="M635" s="166"/>
      <c r="N635" s="167"/>
      <c r="O635" s="167"/>
      <c r="P635" s="167"/>
      <c r="Q635" s="167"/>
      <c r="R635" s="167"/>
      <c r="S635" s="167"/>
      <c r="T635" s="168"/>
      <c r="AT635" s="162" t="s">
        <v>126</v>
      </c>
      <c r="AU635" s="162" t="s">
        <v>124</v>
      </c>
      <c r="AV635" s="12" t="s">
        <v>124</v>
      </c>
      <c r="AW635" s="12" t="s">
        <v>28</v>
      </c>
      <c r="AX635" s="12" t="s">
        <v>72</v>
      </c>
      <c r="AY635" s="162" t="s">
        <v>116</v>
      </c>
    </row>
    <row r="636" spans="2:65" s="12" customFormat="1">
      <c r="B636" s="160"/>
      <c r="D636" s="161" t="s">
        <v>126</v>
      </c>
      <c r="E636" s="162" t="s">
        <v>1</v>
      </c>
      <c r="F636" s="163" t="s">
        <v>593</v>
      </c>
      <c r="H636" s="164">
        <v>13</v>
      </c>
      <c r="I636" s="165"/>
      <c r="L636" s="160"/>
      <c r="M636" s="166"/>
      <c r="N636" s="167"/>
      <c r="O636" s="167"/>
      <c r="P636" s="167"/>
      <c r="Q636" s="167"/>
      <c r="R636" s="167"/>
      <c r="S636" s="167"/>
      <c r="T636" s="168"/>
      <c r="AT636" s="162" t="s">
        <v>126</v>
      </c>
      <c r="AU636" s="162" t="s">
        <v>124</v>
      </c>
      <c r="AV636" s="12" t="s">
        <v>124</v>
      </c>
      <c r="AW636" s="12" t="s">
        <v>28</v>
      </c>
      <c r="AX636" s="12" t="s">
        <v>72</v>
      </c>
      <c r="AY636" s="162" t="s">
        <v>116</v>
      </c>
    </row>
    <row r="637" spans="2:65" s="13" customFormat="1">
      <c r="B637" s="169"/>
      <c r="D637" s="161" t="s">
        <v>126</v>
      </c>
      <c r="E637" s="170" t="s">
        <v>1</v>
      </c>
      <c r="F637" s="171" t="s">
        <v>128</v>
      </c>
      <c r="H637" s="172">
        <v>72.62</v>
      </c>
      <c r="I637" s="173"/>
      <c r="L637" s="169"/>
      <c r="M637" s="174"/>
      <c r="N637" s="175"/>
      <c r="O637" s="175"/>
      <c r="P637" s="175"/>
      <c r="Q637" s="175"/>
      <c r="R637" s="175"/>
      <c r="S637" s="175"/>
      <c r="T637" s="176"/>
      <c r="AT637" s="170" t="s">
        <v>126</v>
      </c>
      <c r="AU637" s="170" t="s">
        <v>124</v>
      </c>
      <c r="AV637" s="13" t="s">
        <v>123</v>
      </c>
      <c r="AW637" s="13" t="s">
        <v>28</v>
      </c>
      <c r="AX637" s="13" t="s">
        <v>77</v>
      </c>
      <c r="AY637" s="170" t="s">
        <v>116</v>
      </c>
    </row>
    <row r="638" spans="2:65" s="1" customFormat="1" ht="24" customHeight="1">
      <c r="B638" s="146"/>
      <c r="C638" s="147" t="s">
        <v>594</v>
      </c>
      <c r="D638" s="147" t="s">
        <v>118</v>
      </c>
      <c r="E638" s="148" t="s">
        <v>595</v>
      </c>
      <c r="F638" s="149" t="s">
        <v>596</v>
      </c>
      <c r="G638" s="150" t="s">
        <v>154</v>
      </c>
      <c r="H638" s="151">
        <v>72.62</v>
      </c>
      <c r="I638" s="152"/>
      <c r="J638" s="151">
        <f>ROUND(I638*H638,3)</f>
        <v>0</v>
      </c>
      <c r="K638" s="149" t="s">
        <v>131</v>
      </c>
      <c r="L638" s="32"/>
      <c r="M638" s="153" t="s">
        <v>1</v>
      </c>
      <c r="N638" s="154" t="s">
        <v>38</v>
      </c>
      <c r="O638" s="55"/>
      <c r="P638" s="155">
        <f>O638*H638</f>
        <v>0</v>
      </c>
      <c r="Q638" s="155">
        <v>0</v>
      </c>
      <c r="R638" s="155">
        <f>Q638*H638</f>
        <v>0</v>
      </c>
      <c r="S638" s="155">
        <v>2.3E-3</v>
      </c>
      <c r="T638" s="156">
        <f>S638*H638</f>
        <v>0.16702600000000001</v>
      </c>
      <c r="AR638" s="157" t="s">
        <v>259</v>
      </c>
      <c r="AT638" s="157" t="s">
        <v>118</v>
      </c>
      <c r="AU638" s="157" t="s">
        <v>124</v>
      </c>
      <c r="AY638" s="17" t="s">
        <v>116</v>
      </c>
      <c r="BE638" s="158">
        <f>IF(N638="základná",J638,0)</f>
        <v>0</v>
      </c>
      <c r="BF638" s="158">
        <f>IF(N638="znížená",J638,0)</f>
        <v>0</v>
      </c>
      <c r="BG638" s="158">
        <f>IF(N638="zákl. prenesená",J638,0)</f>
        <v>0</v>
      </c>
      <c r="BH638" s="158">
        <f>IF(N638="zníž. prenesená",J638,0)</f>
        <v>0</v>
      </c>
      <c r="BI638" s="158">
        <f>IF(N638="nulová",J638,0)</f>
        <v>0</v>
      </c>
      <c r="BJ638" s="17" t="s">
        <v>124</v>
      </c>
      <c r="BK638" s="159">
        <f>ROUND(I638*H638,3)</f>
        <v>0</v>
      </c>
      <c r="BL638" s="17" t="s">
        <v>259</v>
      </c>
      <c r="BM638" s="157" t="s">
        <v>597</v>
      </c>
    </row>
    <row r="639" spans="2:65" s="12" customFormat="1">
      <c r="B639" s="160"/>
      <c r="D639" s="161" t="s">
        <v>126</v>
      </c>
      <c r="E639" s="162" t="s">
        <v>1</v>
      </c>
      <c r="F639" s="163" t="s">
        <v>592</v>
      </c>
      <c r="H639" s="164">
        <v>59.62</v>
      </c>
      <c r="I639" s="165"/>
      <c r="L639" s="160"/>
      <c r="M639" s="166"/>
      <c r="N639" s="167"/>
      <c r="O639" s="167"/>
      <c r="P639" s="167"/>
      <c r="Q639" s="167"/>
      <c r="R639" s="167"/>
      <c r="S639" s="167"/>
      <c r="T639" s="168"/>
      <c r="AT639" s="162" t="s">
        <v>126</v>
      </c>
      <c r="AU639" s="162" t="s">
        <v>124</v>
      </c>
      <c r="AV639" s="12" t="s">
        <v>124</v>
      </c>
      <c r="AW639" s="12" t="s">
        <v>28</v>
      </c>
      <c r="AX639" s="12" t="s">
        <v>72</v>
      </c>
      <c r="AY639" s="162" t="s">
        <v>116</v>
      </c>
    </row>
    <row r="640" spans="2:65" s="12" customFormat="1">
      <c r="B640" s="160"/>
      <c r="D640" s="161" t="s">
        <v>126</v>
      </c>
      <c r="E640" s="162" t="s">
        <v>1</v>
      </c>
      <c r="F640" s="163" t="s">
        <v>593</v>
      </c>
      <c r="H640" s="164">
        <v>13</v>
      </c>
      <c r="I640" s="165"/>
      <c r="L640" s="160"/>
      <c r="M640" s="166"/>
      <c r="N640" s="167"/>
      <c r="O640" s="167"/>
      <c r="P640" s="167"/>
      <c r="Q640" s="167"/>
      <c r="R640" s="167"/>
      <c r="S640" s="167"/>
      <c r="T640" s="168"/>
      <c r="AT640" s="162" t="s">
        <v>126</v>
      </c>
      <c r="AU640" s="162" t="s">
        <v>124</v>
      </c>
      <c r="AV640" s="12" t="s">
        <v>124</v>
      </c>
      <c r="AW640" s="12" t="s">
        <v>28</v>
      </c>
      <c r="AX640" s="12" t="s">
        <v>72</v>
      </c>
      <c r="AY640" s="162" t="s">
        <v>116</v>
      </c>
    </row>
    <row r="641" spans="2:65" s="13" customFormat="1">
      <c r="B641" s="169"/>
      <c r="D641" s="161" t="s">
        <v>126</v>
      </c>
      <c r="E641" s="170" t="s">
        <v>1</v>
      </c>
      <c r="F641" s="171" t="s">
        <v>128</v>
      </c>
      <c r="H641" s="172">
        <v>72.62</v>
      </c>
      <c r="I641" s="173"/>
      <c r="L641" s="169"/>
      <c r="M641" s="174"/>
      <c r="N641" s="175"/>
      <c r="O641" s="175"/>
      <c r="P641" s="175"/>
      <c r="Q641" s="175"/>
      <c r="R641" s="175"/>
      <c r="S641" s="175"/>
      <c r="T641" s="176"/>
      <c r="AT641" s="170" t="s">
        <v>126</v>
      </c>
      <c r="AU641" s="170" t="s">
        <v>124</v>
      </c>
      <c r="AV641" s="13" t="s">
        <v>123</v>
      </c>
      <c r="AW641" s="13" t="s">
        <v>28</v>
      </c>
      <c r="AX641" s="13" t="s">
        <v>77</v>
      </c>
      <c r="AY641" s="170" t="s">
        <v>116</v>
      </c>
    </row>
    <row r="642" spans="2:65" s="1" customFormat="1" ht="24" customHeight="1">
      <c r="B642" s="146"/>
      <c r="C642" s="147" t="s">
        <v>598</v>
      </c>
      <c r="D642" s="147" t="s">
        <v>118</v>
      </c>
      <c r="E642" s="148" t="s">
        <v>599</v>
      </c>
      <c r="F642" s="149" t="s">
        <v>600</v>
      </c>
      <c r="G642" s="150" t="s">
        <v>154</v>
      </c>
      <c r="H642" s="151">
        <v>63.82</v>
      </c>
      <c r="I642" s="152"/>
      <c r="J642" s="151">
        <f>ROUND(I642*H642,3)</f>
        <v>0</v>
      </c>
      <c r="K642" s="149" t="s">
        <v>122</v>
      </c>
      <c r="L642" s="32"/>
      <c r="M642" s="153" t="s">
        <v>1</v>
      </c>
      <c r="N642" s="154" t="s">
        <v>38</v>
      </c>
      <c r="O642" s="55"/>
      <c r="P642" s="155">
        <f>O642*H642</f>
        <v>0</v>
      </c>
      <c r="Q642" s="155">
        <v>0</v>
      </c>
      <c r="R642" s="155">
        <f>Q642*H642</f>
        <v>0</v>
      </c>
      <c r="S642" s="155">
        <v>3.5599999999999998E-3</v>
      </c>
      <c r="T642" s="156">
        <f>S642*H642</f>
        <v>0.22719919999999999</v>
      </c>
      <c r="AR642" s="157" t="s">
        <v>259</v>
      </c>
      <c r="AT642" s="157" t="s">
        <v>118</v>
      </c>
      <c r="AU642" s="157" t="s">
        <v>124</v>
      </c>
      <c r="AY642" s="17" t="s">
        <v>116</v>
      </c>
      <c r="BE642" s="158">
        <f>IF(N642="základná",J642,0)</f>
        <v>0</v>
      </c>
      <c r="BF642" s="158">
        <f>IF(N642="znížená",J642,0)</f>
        <v>0</v>
      </c>
      <c r="BG642" s="158">
        <f>IF(N642="zákl. prenesená",J642,0)</f>
        <v>0</v>
      </c>
      <c r="BH642" s="158">
        <f>IF(N642="zníž. prenesená",J642,0)</f>
        <v>0</v>
      </c>
      <c r="BI642" s="158">
        <f>IF(N642="nulová",J642,0)</f>
        <v>0</v>
      </c>
      <c r="BJ642" s="17" t="s">
        <v>124</v>
      </c>
      <c r="BK642" s="159">
        <f>ROUND(I642*H642,3)</f>
        <v>0</v>
      </c>
      <c r="BL642" s="17" t="s">
        <v>259</v>
      </c>
      <c r="BM642" s="157" t="s">
        <v>601</v>
      </c>
    </row>
    <row r="643" spans="2:65" s="12" customFormat="1">
      <c r="B643" s="160"/>
      <c r="D643" s="161" t="s">
        <v>126</v>
      </c>
      <c r="E643" s="162" t="s">
        <v>1</v>
      </c>
      <c r="F643" s="163" t="s">
        <v>537</v>
      </c>
      <c r="H643" s="164">
        <v>15.9</v>
      </c>
      <c r="I643" s="165"/>
      <c r="L643" s="160"/>
      <c r="M643" s="166"/>
      <c r="N643" s="167"/>
      <c r="O643" s="167"/>
      <c r="P643" s="167"/>
      <c r="Q643" s="167"/>
      <c r="R643" s="167"/>
      <c r="S643" s="167"/>
      <c r="T643" s="168"/>
      <c r="AT643" s="162" t="s">
        <v>126</v>
      </c>
      <c r="AU643" s="162" t="s">
        <v>124</v>
      </c>
      <c r="AV643" s="12" t="s">
        <v>124</v>
      </c>
      <c r="AW643" s="12" t="s">
        <v>28</v>
      </c>
      <c r="AX643" s="12" t="s">
        <v>72</v>
      </c>
      <c r="AY643" s="162" t="s">
        <v>116</v>
      </c>
    </row>
    <row r="644" spans="2:65" s="12" customFormat="1">
      <c r="B644" s="160"/>
      <c r="D644" s="161" t="s">
        <v>126</v>
      </c>
      <c r="E644" s="162" t="s">
        <v>1</v>
      </c>
      <c r="F644" s="163" t="s">
        <v>538</v>
      </c>
      <c r="H644" s="164">
        <v>30.92</v>
      </c>
      <c r="I644" s="165"/>
      <c r="L644" s="160"/>
      <c r="M644" s="166"/>
      <c r="N644" s="167"/>
      <c r="O644" s="167"/>
      <c r="P644" s="167"/>
      <c r="Q644" s="167"/>
      <c r="R644" s="167"/>
      <c r="S644" s="167"/>
      <c r="T644" s="168"/>
      <c r="AT644" s="162" t="s">
        <v>126</v>
      </c>
      <c r="AU644" s="162" t="s">
        <v>124</v>
      </c>
      <c r="AV644" s="12" t="s">
        <v>124</v>
      </c>
      <c r="AW644" s="12" t="s">
        <v>28</v>
      </c>
      <c r="AX644" s="12" t="s">
        <v>72</v>
      </c>
      <c r="AY644" s="162" t="s">
        <v>116</v>
      </c>
    </row>
    <row r="645" spans="2:65" s="12" customFormat="1">
      <c r="B645" s="160"/>
      <c r="D645" s="161" t="s">
        <v>126</v>
      </c>
      <c r="E645" s="162" t="s">
        <v>1</v>
      </c>
      <c r="F645" s="163" t="s">
        <v>539</v>
      </c>
      <c r="H645" s="164">
        <v>17</v>
      </c>
      <c r="I645" s="165"/>
      <c r="L645" s="160"/>
      <c r="M645" s="166"/>
      <c r="N645" s="167"/>
      <c r="O645" s="167"/>
      <c r="P645" s="167"/>
      <c r="Q645" s="167"/>
      <c r="R645" s="167"/>
      <c r="S645" s="167"/>
      <c r="T645" s="168"/>
      <c r="AT645" s="162" t="s">
        <v>126</v>
      </c>
      <c r="AU645" s="162" t="s">
        <v>124</v>
      </c>
      <c r="AV645" s="12" t="s">
        <v>124</v>
      </c>
      <c r="AW645" s="12" t="s">
        <v>28</v>
      </c>
      <c r="AX645" s="12" t="s">
        <v>72</v>
      </c>
      <c r="AY645" s="162" t="s">
        <v>116</v>
      </c>
    </row>
    <row r="646" spans="2:65" s="13" customFormat="1">
      <c r="B646" s="169"/>
      <c r="D646" s="161" t="s">
        <v>126</v>
      </c>
      <c r="E646" s="170" t="s">
        <v>1</v>
      </c>
      <c r="F646" s="171" t="s">
        <v>128</v>
      </c>
      <c r="H646" s="172">
        <v>63.82</v>
      </c>
      <c r="I646" s="173"/>
      <c r="L646" s="169"/>
      <c r="M646" s="174"/>
      <c r="N646" s="175"/>
      <c r="O646" s="175"/>
      <c r="P646" s="175"/>
      <c r="Q646" s="175"/>
      <c r="R646" s="175"/>
      <c r="S646" s="175"/>
      <c r="T646" s="176"/>
      <c r="AT646" s="170" t="s">
        <v>126</v>
      </c>
      <c r="AU646" s="170" t="s">
        <v>124</v>
      </c>
      <c r="AV646" s="13" t="s">
        <v>123</v>
      </c>
      <c r="AW646" s="13" t="s">
        <v>28</v>
      </c>
      <c r="AX646" s="13" t="s">
        <v>77</v>
      </c>
      <c r="AY646" s="170" t="s">
        <v>116</v>
      </c>
    </row>
    <row r="647" spans="2:65" s="1" customFormat="1" ht="24" customHeight="1">
      <c r="B647" s="146"/>
      <c r="C647" s="147" t="s">
        <v>602</v>
      </c>
      <c r="D647" s="147" t="s">
        <v>118</v>
      </c>
      <c r="E647" s="148" t="s">
        <v>603</v>
      </c>
      <c r="F647" s="149" t="s">
        <v>604</v>
      </c>
      <c r="G647" s="150" t="s">
        <v>458</v>
      </c>
      <c r="H647" s="151">
        <v>0.124</v>
      </c>
      <c r="I647" s="152"/>
      <c r="J647" s="151">
        <f>ROUND(I647*H647,3)</f>
        <v>0</v>
      </c>
      <c r="K647" s="149" t="s">
        <v>122</v>
      </c>
      <c r="L647" s="32"/>
      <c r="M647" s="153" t="s">
        <v>1</v>
      </c>
      <c r="N647" s="154" t="s">
        <v>38</v>
      </c>
      <c r="O647" s="55"/>
      <c r="P647" s="155">
        <f>O647*H647</f>
        <v>0</v>
      </c>
      <c r="Q647" s="155">
        <v>0</v>
      </c>
      <c r="R647" s="155">
        <f>Q647*H647</f>
        <v>0</v>
      </c>
      <c r="S647" s="155">
        <v>0</v>
      </c>
      <c r="T647" s="156">
        <f>S647*H647</f>
        <v>0</v>
      </c>
      <c r="AR647" s="157" t="s">
        <v>259</v>
      </c>
      <c r="AT647" s="157" t="s">
        <v>118</v>
      </c>
      <c r="AU647" s="157" t="s">
        <v>124</v>
      </c>
      <c r="AY647" s="17" t="s">
        <v>116</v>
      </c>
      <c r="BE647" s="158">
        <f>IF(N647="základná",J647,0)</f>
        <v>0</v>
      </c>
      <c r="BF647" s="158">
        <f>IF(N647="znížená",J647,0)</f>
        <v>0</v>
      </c>
      <c r="BG647" s="158">
        <f>IF(N647="zákl. prenesená",J647,0)</f>
        <v>0</v>
      </c>
      <c r="BH647" s="158">
        <f>IF(N647="zníž. prenesená",J647,0)</f>
        <v>0</v>
      </c>
      <c r="BI647" s="158">
        <f>IF(N647="nulová",J647,0)</f>
        <v>0</v>
      </c>
      <c r="BJ647" s="17" t="s">
        <v>124</v>
      </c>
      <c r="BK647" s="159">
        <f>ROUND(I647*H647,3)</f>
        <v>0</v>
      </c>
      <c r="BL647" s="17" t="s">
        <v>259</v>
      </c>
      <c r="BM647" s="157" t="s">
        <v>605</v>
      </c>
    </row>
    <row r="648" spans="2:65" s="11" customFormat="1" ht="25.9" customHeight="1">
      <c r="B648" s="133"/>
      <c r="D648" s="134" t="s">
        <v>71</v>
      </c>
      <c r="E648" s="135" t="s">
        <v>166</v>
      </c>
      <c r="F648" s="135" t="s">
        <v>606</v>
      </c>
      <c r="I648" s="136"/>
      <c r="J648" s="137">
        <f>BK648</f>
        <v>0</v>
      </c>
      <c r="L648" s="133"/>
      <c r="M648" s="138"/>
      <c r="N648" s="139"/>
      <c r="O648" s="139"/>
      <c r="P648" s="140">
        <f>P649+P675+P685</f>
        <v>0</v>
      </c>
      <c r="Q648" s="139"/>
      <c r="R648" s="140">
        <f>R649+R675+R685</f>
        <v>7.9691999999999985E-2</v>
      </c>
      <c r="S648" s="139"/>
      <c r="T648" s="141">
        <f>T649+T675+T685</f>
        <v>8.3899999999999999E-3</v>
      </c>
      <c r="AR648" s="134" t="s">
        <v>134</v>
      </c>
      <c r="AT648" s="142" t="s">
        <v>71</v>
      </c>
      <c r="AU648" s="142" t="s">
        <v>72</v>
      </c>
      <c r="AY648" s="134" t="s">
        <v>116</v>
      </c>
      <c r="BK648" s="143">
        <f>BK649+BK675+BK685</f>
        <v>0</v>
      </c>
    </row>
    <row r="649" spans="2:65" s="11" customFormat="1" ht="22.9" customHeight="1">
      <c r="B649" s="133"/>
      <c r="D649" s="134" t="s">
        <v>71</v>
      </c>
      <c r="E649" s="144" t="s">
        <v>607</v>
      </c>
      <c r="F649" s="144" t="s">
        <v>608</v>
      </c>
      <c r="I649" s="136"/>
      <c r="J649" s="145">
        <f>BK649</f>
        <v>0</v>
      </c>
      <c r="L649" s="133"/>
      <c r="M649" s="138"/>
      <c r="N649" s="139"/>
      <c r="O649" s="139"/>
      <c r="P649" s="140">
        <f>SUM(P650:P674)</f>
        <v>0</v>
      </c>
      <c r="Q649" s="139"/>
      <c r="R649" s="140">
        <f>SUM(R650:R674)</f>
        <v>4.4331999999999996E-2</v>
      </c>
      <c r="S649" s="139"/>
      <c r="T649" s="141">
        <f>SUM(T650:T674)</f>
        <v>8.0999999999999996E-3</v>
      </c>
      <c r="AR649" s="134" t="s">
        <v>134</v>
      </c>
      <c r="AT649" s="142" t="s">
        <v>71</v>
      </c>
      <c r="AU649" s="142" t="s">
        <v>77</v>
      </c>
      <c r="AY649" s="134" t="s">
        <v>116</v>
      </c>
      <c r="BK649" s="143">
        <f>SUM(BK650:BK674)</f>
        <v>0</v>
      </c>
    </row>
    <row r="650" spans="2:65" s="1" customFormat="1" ht="24" customHeight="1">
      <c r="B650" s="146"/>
      <c r="C650" s="147" t="s">
        <v>609</v>
      </c>
      <c r="D650" s="147" t="s">
        <v>118</v>
      </c>
      <c r="E650" s="148" t="s">
        <v>610</v>
      </c>
      <c r="F650" s="149" t="s">
        <v>611</v>
      </c>
      <c r="G650" s="150" t="s">
        <v>154</v>
      </c>
      <c r="H650" s="151">
        <v>4.5</v>
      </c>
      <c r="I650" s="152"/>
      <c r="J650" s="151">
        <f>ROUND(I650*H650,3)</f>
        <v>0</v>
      </c>
      <c r="K650" s="149" t="s">
        <v>131</v>
      </c>
      <c r="L650" s="32"/>
      <c r="M650" s="153" t="s">
        <v>1</v>
      </c>
      <c r="N650" s="154" t="s">
        <v>38</v>
      </c>
      <c r="O650" s="55"/>
      <c r="P650" s="155">
        <f>O650*H650</f>
        <v>0</v>
      </c>
      <c r="Q650" s="155">
        <v>0</v>
      </c>
      <c r="R650" s="155">
        <f>Q650*H650</f>
        <v>0</v>
      </c>
      <c r="S650" s="155">
        <v>0</v>
      </c>
      <c r="T650" s="156">
        <f>S650*H650</f>
        <v>0</v>
      </c>
      <c r="AR650" s="157" t="s">
        <v>609</v>
      </c>
      <c r="AT650" s="157" t="s">
        <v>118</v>
      </c>
      <c r="AU650" s="157" t="s">
        <v>124</v>
      </c>
      <c r="AY650" s="17" t="s">
        <v>116</v>
      </c>
      <c r="BE650" s="158">
        <f>IF(N650="základná",J650,0)</f>
        <v>0</v>
      </c>
      <c r="BF650" s="158">
        <f>IF(N650="znížená",J650,0)</f>
        <v>0</v>
      </c>
      <c r="BG650" s="158">
        <f>IF(N650="zákl. prenesená",J650,0)</f>
        <v>0</v>
      </c>
      <c r="BH650" s="158">
        <f>IF(N650="zníž. prenesená",J650,0)</f>
        <v>0</v>
      </c>
      <c r="BI650" s="158">
        <f>IF(N650="nulová",J650,0)</f>
        <v>0</v>
      </c>
      <c r="BJ650" s="17" t="s">
        <v>124</v>
      </c>
      <c r="BK650" s="159">
        <f>ROUND(I650*H650,3)</f>
        <v>0</v>
      </c>
      <c r="BL650" s="17" t="s">
        <v>609</v>
      </c>
      <c r="BM650" s="157" t="s">
        <v>612</v>
      </c>
    </row>
    <row r="651" spans="2:65" s="12" customFormat="1">
      <c r="B651" s="160"/>
      <c r="D651" s="161" t="s">
        <v>126</v>
      </c>
      <c r="E651" s="162" t="s">
        <v>1</v>
      </c>
      <c r="F651" s="163" t="s">
        <v>613</v>
      </c>
      <c r="H651" s="164">
        <v>4.5</v>
      </c>
      <c r="I651" s="165"/>
      <c r="L651" s="160"/>
      <c r="M651" s="166"/>
      <c r="N651" s="167"/>
      <c r="O651" s="167"/>
      <c r="P651" s="167"/>
      <c r="Q651" s="167"/>
      <c r="R651" s="167"/>
      <c r="S651" s="167"/>
      <c r="T651" s="168"/>
      <c r="AT651" s="162" t="s">
        <v>126</v>
      </c>
      <c r="AU651" s="162" t="s">
        <v>124</v>
      </c>
      <c r="AV651" s="12" t="s">
        <v>124</v>
      </c>
      <c r="AW651" s="12" t="s">
        <v>28</v>
      </c>
      <c r="AX651" s="12" t="s">
        <v>72</v>
      </c>
      <c r="AY651" s="162" t="s">
        <v>116</v>
      </c>
    </row>
    <row r="652" spans="2:65" s="13" customFormat="1">
      <c r="B652" s="169"/>
      <c r="D652" s="161" t="s">
        <v>126</v>
      </c>
      <c r="E652" s="170" t="s">
        <v>1</v>
      </c>
      <c r="F652" s="171" t="s">
        <v>128</v>
      </c>
      <c r="H652" s="172">
        <v>4.5</v>
      </c>
      <c r="I652" s="173"/>
      <c r="L652" s="169"/>
      <c r="M652" s="174"/>
      <c r="N652" s="175"/>
      <c r="O652" s="175"/>
      <c r="P652" s="175"/>
      <c r="Q652" s="175"/>
      <c r="R652" s="175"/>
      <c r="S652" s="175"/>
      <c r="T652" s="176"/>
      <c r="AT652" s="170" t="s">
        <v>126</v>
      </c>
      <c r="AU652" s="170" t="s">
        <v>124</v>
      </c>
      <c r="AV652" s="13" t="s">
        <v>123</v>
      </c>
      <c r="AW652" s="13" t="s">
        <v>28</v>
      </c>
      <c r="AX652" s="13" t="s">
        <v>77</v>
      </c>
      <c r="AY652" s="170" t="s">
        <v>116</v>
      </c>
    </row>
    <row r="653" spans="2:65" s="1" customFormat="1" ht="16.5" customHeight="1">
      <c r="B653" s="146"/>
      <c r="C653" s="184" t="s">
        <v>614</v>
      </c>
      <c r="D653" s="184" t="s">
        <v>166</v>
      </c>
      <c r="E653" s="185" t="s">
        <v>615</v>
      </c>
      <c r="F653" s="186" t="s">
        <v>616</v>
      </c>
      <c r="G653" s="187" t="s">
        <v>154</v>
      </c>
      <c r="H653" s="188">
        <v>4.5</v>
      </c>
      <c r="I653" s="189"/>
      <c r="J653" s="188">
        <f t="shared" ref="J653:J658" si="0">ROUND(I653*H653,3)</f>
        <v>0</v>
      </c>
      <c r="K653" s="186" t="s">
        <v>131</v>
      </c>
      <c r="L653" s="190"/>
      <c r="M653" s="191" t="s">
        <v>1</v>
      </c>
      <c r="N653" s="192" t="s">
        <v>38</v>
      </c>
      <c r="O653" s="55"/>
      <c r="P653" s="155">
        <f t="shared" ref="P653:P658" si="1">O653*H653</f>
        <v>0</v>
      </c>
      <c r="Q653" s="155">
        <v>0</v>
      </c>
      <c r="R653" s="155">
        <f t="shared" ref="R653:R658" si="2">Q653*H653</f>
        <v>0</v>
      </c>
      <c r="S653" s="155">
        <v>0</v>
      </c>
      <c r="T653" s="156">
        <f t="shared" ref="T653:T658" si="3">S653*H653</f>
        <v>0</v>
      </c>
      <c r="AR653" s="157" t="s">
        <v>617</v>
      </c>
      <c r="AT653" s="157" t="s">
        <v>166</v>
      </c>
      <c r="AU653" s="157" t="s">
        <v>124</v>
      </c>
      <c r="AY653" s="17" t="s">
        <v>116</v>
      </c>
      <c r="BE653" s="158">
        <f t="shared" ref="BE653:BE658" si="4">IF(N653="základná",J653,0)</f>
        <v>0</v>
      </c>
      <c r="BF653" s="158">
        <f t="shared" ref="BF653:BF658" si="5">IF(N653="znížená",J653,0)</f>
        <v>0</v>
      </c>
      <c r="BG653" s="158">
        <f t="shared" ref="BG653:BG658" si="6">IF(N653="zákl. prenesená",J653,0)</f>
        <v>0</v>
      </c>
      <c r="BH653" s="158">
        <f t="shared" ref="BH653:BH658" si="7">IF(N653="zníž. prenesená",J653,0)</f>
        <v>0</v>
      </c>
      <c r="BI653" s="158">
        <f t="shared" ref="BI653:BI658" si="8">IF(N653="nulová",J653,0)</f>
        <v>0</v>
      </c>
      <c r="BJ653" s="17" t="s">
        <v>124</v>
      </c>
      <c r="BK653" s="159">
        <f t="shared" ref="BK653:BK658" si="9">ROUND(I653*H653,3)</f>
        <v>0</v>
      </c>
      <c r="BL653" s="17" t="s">
        <v>617</v>
      </c>
      <c r="BM653" s="157" t="s">
        <v>618</v>
      </c>
    </row>
    <row r="654" spans="2:65" s="1" customFormat="1" ht="16.5" customHeight="1">
      <c r="B654" s="146"/>
      <c r="C654" s="147" t="s">
        <v>619</v>
      </c>
      <c r="D654" s="147" t="s">
        <v>118</v>
      </c>
      <c r="E654" s="148" t="s">
        <v>620</v>
      </c>
      <c r="F654" s="149" t="s">
        <v>621</v>
      </c>
      <c r="G654" s="150" t="s">
        <v>350</v>
      </c>
      <c r="H654" s="151">
        <v>8</v>
      </c>
      <c r="I654" s="152"/>
      <c r="J654" s="151">
        <f t="shared" si="0"/>
        <v>0</v>
      </c>
      <c r="K654" s="149" t="s">
        <v>131</v>
      </c>
      <c r="L654" s="32"/>
      <c r="M654" s="153" t="s">
        <v>1</v>
      </c>
      <c r="N654" s="154" t="s">
        <v>38</v>
      </c>
      <c r="O654" s="55"/>
      <c r="P654" s="155">
        <f t="shared" si="1"/>
        <v>0</v>
      </c>
      <c r="Q654" s="155">
        <v>0</v>
      </c>
      <c r="R654" s="155">
        <f t="shared" si="2"/>
        <v>0</v>
      </c>
      <c r="S654" s="155">
        <v>0</v>
      </c>
      <c r="T654" s="156">
        <f t="shared" si="3"/>
        <v>0</v>
      </c>
      <c r="AR654" s="157" t="s">
        <v>609</v>
      </c>
      <c r="AT654" s="157" t="s">
        <v>118</v>
      </c>
      <c r="AU654" s="157" t="s">
        <v>124</v>
      </c>
      <c r="AY654" s="17" t="s">
        <v>116</v>
      </c>
      <c r="BE654" s="158">
        <f t="shared" si="4"/>
        <v>0</v>
      </c>
      <c r="BF654" s="158">
        <f t="shared" si="5"/>
        <v>0</v>
      </c>
      <c r="BG654" s="158">
        <f t="shared" si="6"/>
        <v>0</v>
      </c>
      <c r="BH654" s="158">
        <f t="shared" si="7"/>
        <v>0</v>
      </c>
      <c r="BI654" s="158">
        <f t="shared" si="8"/>
        <v>0</v>
      </c>
      <c r="BJ654" s="17" t="s">
        <v>124</v>
      </c>
      <c r="BK654" s="159">
        <f t="shared" si="9"/>
        <v>0</v>
      </c>
      <c r="BL654" s="17" t="s">
        <v>609</v>
      </c>
      <c r="BM654" s="157" t="s">
        <v>622</v>
      </c>
    </row>
    <row r="655" spans="2:65" s="1" customFormat="1" ht="16.5" customHeight="1">
      <c r="B655" s="146"/>
      <c r="C655" s="184" t="s">
        <v>623</v>
      </c>
      <c r="D655" s="184" t="s">
        <v>166</v>
      </c>
      <c r="E655" s="185" t="s">
        <v>624</v>
      </c>
      <c r="F655" s="186" t="s">
        <v>625</v>
      </c>
      <c r="G655" s="187" t="s">
        <v>350</v>
      </c>
      <c r="H655" s="188">
        <v>8</v>
      </c>
      <c r="I655" s="189"/>
      <c r="J655" s="188">
        <f t="shared" si="0"/>
        <v>0</v>
      </c>
      <c r="K655" s="186" t="s">
        <v>131</v>
      </c>
      <c r="L655" s="190"/>
      <c r="M655" s="191" t="s">
        <v>1</v>
      </c>
      <c r="N655" s="192" t="s">
        <v>38</v>
      </c>
      <c r="O655" s="55"/>
      <c r="P655" s="155">
        <f t="shared" si="1"/>
        <v>0</v>
      </c>
      <c r="Q655" s="155">
        <v>2.2000000000000001E-4</v>
      </c>
      <c r="R655" s="155">
        <f t="shared" si="2"/>
        <v>1.7600000000000001E-3</v>
      </c>
      <c r="S655" s="155">
        <v>0</v>
      </c>
      <c r="T655" s="156">
        <f t="shared" si="3"/>
        <v>0</v>
      </c>
      <c r="AR655" s="157" t="s">
        <v>617</v>
      </c>
      <c r="AT655" s="157" t="s">
        <v>166</v>
      </c>
      <c r="AU655" s="157" t="s">
        <v>124</v>
      </c>
      <c r="AY655" s="17" t="s">
        <v>116</v>
      </c>
      <c r="BE655" s="158">
        <f t="shared" si="4"/>
        <v>0</v>
      </c>
      <c r="BF655" s="158">
        <f t="shared" si="5"/>
        <v>0</v>
      </c>
      <c r="BG655" s="158">
        <f t="shared" si="6"/>
        <v>0</v>
      </c>
      <c r="BH655" s="158">
        <f t="shared" si="7"/>
        <v>0</v>
      </c>
      <c r="BI655" s="158">
        <f t="shared" si="8"/>
        <v>0</v>
      </c>
      <c r="BJ655" s="17" t="s">
        <v>124</v>
      </c>
      <c r="BK655" s="159">
        <f t="shared" si="9"/>
        <v>0</v>
      </c>
      <c r="BL655" s="17" t="s">
        <v>617</v>
      </c>
      <c r="BM655" s="157" t="s">
        <v>626</v>
      </c>
    </row>
    <row r="656" spans="2:65" s="1" customFormat="1" ht="16.5" customHeight="1">
      <c r="B656" s="146"/>
      <c r="C656" s="147" t="s">
        <v>627</v>
      </c>
      <c r="D656" s="147" t="s">
        <v>118</v>
      </c>
      <c r="E656" s="148" t="s">
        <v>628</v>
      </c>
      <c r="F656" s="149" t="s">
        <v>629</v>
      </c>
      <c r="G656" s="150" t="s">
        <v>350</v>
      </c>
      <c r="H656" s="151">
        <v>9</v>
      </c>
      <c r="I656" s="152"/>
      <c r="J656" s="151">
        <f t="shared" si="0"/>
        <v>0</v>
      </c>
      <c r="K656" s="149" t="s">
        <v>131</v>
      </c>
      <c r="L656" s="32"/>
      <c r="M656" s="153" t="s">
        <v>1</v>
      </c>
      <c r="N656" s="154" t="s">
        <v>38</v>
      </c>
      <c r="O656" s="55"/>
      <c r="P656" s="155">
        <f t="shared" si="1"/>
        <v>0</v>
      </c>
      <c r="Q656" s="155">
        <v>0</v>
      </c>
      <c r="R656" s="155">
        <f t="shared" si="2"/>
        <v>0</v>
      </c>
      <c r="S656" s="155">
        <v>0</v>
      </c>
      <c r="T656" s="156">
        <f t="shared" si="3"/>
        <v>0</v>
      </c>
      <c r="AR656" s="157" t="s">
        <v>609</v>
      </c>
      <c r="AT656" s="157" t="s">
        <v>118</v>
      </c>
      <c r="AU656" s="157" t="s">
        <v>124</v>
      </c>
      <c r="AY656" s="17" t="s">
        <v>116</v>
      </c>
      <c r="BE656" s="158">
        <f t="shared" si="4"/>
        <v>0</v>
      </c>
      <c r="BF656" s="158">
        <f t="shared" si="5"/>
        <v>0</v>
      </c>
      <c r="BG656" s="158">
        <f t="shared" si="6"/>
        <v>0</v>
      </c>
      <c r="BH656" s="158">
        <f t="shared" si="7"/>
        <v>0</v>
      </c>
      <c r="BI656" s="158">
        <f t="shared" si="8"/>
        <v>0</v>
      </c>
      <c r="BJ656" s="17" t="s">
        <v>124</v>
      </c>
      <c r="BK656" s="159">
        <f t="shared" si="9"/>
        <v>0</v>
      </c>
      <c r="BL656" s="17" t="s">
        <v>609</v>
      </c>
      <c r="BM656" s="157" t="s">
        <v>630</v>
      </c>
    </row>
    <row r="657" spans="2:65" s="1" customFormat="1" ht="16.5" customHeight="1">
      <c r="B657" s="146"/>
      <c r="C657" s="184" t="s">
        <v>631</v>
      </c>
      <c r="D657" s="184" t="s">
        <v>166</v>
      </c>
      <c r="E657" s="185" t="s">
        <v>632</v>
      </c>
      <c r="F657" s="186" t="s">
        <v>633</v>
      </c>
      <c r="G657" s="187" t="s">
        <v>350</v>
      </c>
      <c r="H657" s="188">
        <v>9</v>
      </c>
      <c r="I657" s="189"/>
      <c r="J657" s="188">
        <f t="shared" si="0"/>
        <v>0</v>
      </c>
      <c r="K657" s="186" t="s">
        <v>131</v>
      </c>
      <c r="L657" s="190"/>
      <c r="M657" s="191" t="s">
        <v>1</v>
      </c>
      <c r="N657" s="192" t="s">
        <v>38</v>
      </c>
      <c r="O657" s="55"/>
      <c r="P657" s="155">
        <f t="shared" si="1"/>
        <v>0</v>
      </c>
      <c r="Q657" s="155">
        <v>2.9E-4</v>
      </c>
      <c r="R657" s="155">
        <f t="shared" si="2"/>
        <v>2.6099999999999999E-3</v>
      </c>
      <c r="S657" s="155">
        <v>0</v>
      </c>
      <c r="T657" s="156">
        <f t="shared" si="3"/>
        <v>0</v>
      </c>
      <c r="AR657" s="157" t="s">
        <v>617</v>
      </c>
      <c r="AT657" s="157" t="s">
        <v>166</v>
      </c>
      <c r="AU657" s="157" t="s">
        <v>124</v>
      </c>
      <c r="AY657" s="17" t="s">
        <v>116</v>
      </c>
      <c r="BE657" s="158">
        <f t="shared" si="4"/>
        <v>0</v>
      </c>
      <c r="BF657" s="158">
        <f t="shared" si="5"/>
        <v>0</v>
      </c>
      <c r="BG657" s="158">
        <f t="shared" si="6"/>
        <v>0</v>
      </c>
      <c r="BH657" s="158">
        <f t="shared" si="7"/>
        <v>0</v>
      </c>
      <c r="BI657" s="158">
        <f t="shared" si="8"/>
        <v>0</v>
      </c>
      <c r="BJ657" s="17" t="s">
        <v>124</v>
      </c>
      <c r="BK657" s="159">
        <f t="shared" si="9"/>
        <v>0</v>
      </c>
      <c r="BL657" s="17" t="s">
        <v>617</v>
      </c>
      <c r="BM657" s="157" t="s">
        <v>634</v>
      </c>
    </row>
    <row r="658" spans="2:65" s="1" customFormat="1" ht="16.5" customHeight="1">
      <c r="B658" s="146"/>
      <c r="C658" s="147" t="s">
        <v>635</v>
      </c>
      <c r="D658" s="147" t="s">
        <v>118</v>
      </c>
      <c r="E658" s="148" t="s">
        <v>636</v>
      </c>
      <c r="F658" s="149" t="s">
        <v>637</v>
      </c>
      <c r="G658" s="150" t="s">
        <v>350</v>
      </c>
      <c r="H658" s="151">
        <v>28</v>
      </c>
      <c r="I658" s="152"/>
      <c r="J658" s="151">
        <f t="shared" si="0"/>
        <v>0</v>
      </c>
      <c r="K658" s="149" t="s">
        <v>131</v>
      </c>
      <c r="L658" s="32"/>
      <c r="M658" s="153" t="s">
        <v>1</v>
      </c>
      <c r="N658" s="154" t="s">
        <v>38</v>
      </c>
      <c r="O658" s="55"/>
      <c r="P658" s="155">
        <f t="shared" si="1"/>
        <v>0</v>
      </c>
      <c r="Q658" s="155">
        <v>0</v>
      </c>
      <c r="R658" s="155">
        <f t="shared" si="2"/>
        <v>0</v>
      </c>
      <c r="S658" s="155">
        <v>0</v>
      </c>
      <c r="T658" s="156">
        <f t="shared" si="3"/>
        <v>0</v>
      </c>
      <c r="AR658" s="157" t="s">
        <v>609</v>
      </c>
      <c r="AT658" s="157" t="s">
        <v>118</v>
      </c>
      <c r="AU658" s="157" t="s">
        <v>124</v>
      </c>
      <c r="AY658" s="17" t="s">
        <v>116</v>
      </c>
      <c r="BE658" s="158">
        <f t="shared" si="4"/>
        <v>0</v>
      </c>
      <c r="BF658" s="158">
        <f t="shared" si="5"/>
        <v>0</v>
      </c>
      <c r="BG658" s="158">
        <f t="shared" si="6"/>
        <v>0</v>
      </c>
      <c r="BH658" s="158">
        <f t="shared" si="7"/>
        <v>0</v>
      </c>
      <c r="BI658" s="158">
        <f t="shared" si="8"/>
        <v>0</v>
      </c>
      <c r="BJ658" s="17" t="s">
        <v>124</v>
      </c>
      <c r="BK658" s="159">
        <f t="shared" si="9"/>
        <v>0</v>
      </c>
      <c r="BL658" s="17" t="s">
        <v>609</v>
      </c>
      <c r="BM658" s="157" t="s">
        <v>638</v>
      </c>
    </row>
    <row r="659" spans="2:65" s="12" customFormat="1">
      <c r="B659" s="160"/>
      <c r="D659" s="161" t="s">
        <v>126</v>
      </c>
      <c r="E659" s="162" t="s">
        <v>1</v>
      </c>
      <c r="F659" s="163" t="s">
        <v>639</v>
      </c>
      <c r="H659" s="164">
        <v>28</v>
      </c>
      <c r="I659" s="165"/>
      <c r="L659" s="160"/>
      <c r="M659" s="166"/>
      <c r="N659" s="167"/>
      <c r="O659" s="167"/>
      <c r="P659" s="167"/>
      <c r="Q659" s="167"/>
      <c r="R659" s="167"/>
      <c r="S659" s="167"/>
      <c r="T659" s="168"/>
      <c r="AT659" s="162" t="s">
        <v>126</v>
      </c>
      <c r="AU659" s="162" t="s">
        <v>124</v>
      </c>
      <c r="AV659" s="12" t="s">
        <v>124</v>
      </c>
      <c r="AW659" s="12" t="s">
        <v>28</v>
      </c>
      <c r="AX659" s="12" t="s">
        <v>77</v>
      </c>
      <c r="AY659" s="162" t="s">
        <v>116</v>
      </c>
    </row>
    <row r="660" spans="2:65" s="1" customFormat="1" ht="16.5" customHeight="1">
      <c r="B660" s="146"/>
      <c r="C660" s="184" t="s">
        <v>640</v>
      </c>
      <c r="D660" s="184" t="s">
        <v>166</v>
      </c>
      <c r="E660" s="185" t="s">
        <v>641</v>
      </c>
      <c r="F660" s="186" t="s">
        <v>642</v>
      </c>
      <c r="G660" s="187" t="s">
        <v>350</v>
      </c>
      <c r="H660" s="188">
        <v>28</v>
      </c>
      <c r="I660" s="189"/>
      <c r="J660" s="188">
        <f>ROUND(I660*H660,3)</f>
        <v>0</v>
      </c>
      <c r="K660" s="186" t="s">
        <v>131</v>
      </c>
      <c r="L660" s="190"/>
      <c r="M660" s="191" t="s">
        <v>1</v>
      </c>
      <c r="N660" s="192" t="s">
        <v>38</v>
      </c>
      <c r="O660" s="55"/>
      <c r="P660" s="155">
        <f>O660*H660</f>
        <v>0</v>
      </c>
      <c r="Q660" s="155">
        <v>1.7000000000000001E-4</v>
      </c>
      <c r="R660" s="155">
        <f>Q660*H660</f>
        <v>4.7600000000000003E-3</v>
      </c>
      <c r="S660" s="155">
        <v>0</v>
      </c>
      <c r="T660" s="156">
        <f>S660*H660</f>
        <v>0</v>
      </c>
      <c r="AR660" s="157" t="s">
        <v>617</v>
      </c>
      <c r="AT660" s="157" t="s">
        <v>166</v>
      </c>
      <c r="AU660" s="157" t="s">
        <v>124</v>
      </c>
      <c r="AY660" s="17" t="s">
        <v>116</v>
      </c>
      <c r="BE660" s="158">
        <f>IF(N660="základná",J660,0)</f>
        <v>0</v>
      </c>
      <c r="BF660" s="158">
        <f>IF(N660="znížená",J660,0)</f>
        <v>0</v>
      </c>
      <c r="BG660" s="158">
        <f>IF(N660="zákl. prenesená",J660,0)</f>
        <v>0</v>
      </c>
      <c r="BH660" s="158">
        <f>IF(N660="zníž. prenesená",J660,0)</f>
        <v>0</v>
      </c>
      <c r="BI660" s="158">
        <f>IF(N660="nulová",J660,0)</f>
        <v>0</v>
      </c>
      <c r="BJ660" s="17" t="s">
        <v>124</v>
      </c>
      <c r="BK660" s="159">
        <f>ROUND(I660*H660,3)</f>
        <v>0</v>
      </c>
      <c r="BL660" s="17" t="s">
        <v>617</v>
      </c>
      <c r="BM660" s="157" t="s">
        <v>643</v>
      </c>
    </row>
    <row r="661" spans="2:65" s="1" customFormat="1" ht="24" customHeight="1">
      <c r="B661" s="146"/>
      <c r="C661" s="147" t="s">
        <v>644</v>
      </c>
      <c r="D661" s="147" t="s">
        <v>118</v>
      </c>
      <c r="E661" s="148" t="s">
        <v>645</v>
      </c>
      <c r="F661" s="149" t="s">
        <v>646</v>
      </c>
      <c r="G661" s="150" t="s">
        <v>350</v>
      </c>
      <c r="H661" s="151">
        <v>120</v>
      </c>
      <c r="I661" s="152"/>
      <c r="J661" s="151">
        <f>ROUND(I661*H661,3)</f>
        <v>0</v>
      </c>
      <c r="K661" s="149" t="s">
        <v>131</v>
      </c>
      <c r="L661" s="32"/>
      <c r="M661" s="153" t="s">
        <v>1</v>
      </c>
      <c r="N661" s="154" t="s">
        <v>38</v>
      </c>
      <c r="O661" s="55"/>
      <c r="P661" s="155">
        <f>O661*H661</f>
        <v>0</v>
      </c>
      <c r="Q661" s="155">
        <v>0</v>
      </c>
      <c r="R661" s="155">
        <f>Q661*H661</f>
        <v>0</v>
      </c>
      <c r="S661" s="155">
        <v>0</v>
      </c>
      <c r="T661" s="156">
        <f>S661*H661</f>
        <v>0</v>
      </c>
      <c r="AR661" s="157" t="s">
        <v>609</v>
      </c>
      <c r="AT661" s="157" t="s">
        <v>118</v>
      </c>
      <c r="AU661" s="157" t="s">
        <v>124</v>
      </c>
      <c r="AY661" s="17" t="s">
        <v>116</v>
      </c>
      <c r="BE661" s="158">
        <f>IF(N661="základná",J661,0)</f>
        <v>0</v>
      </c>
      <c r="BF661" s="158">
        <f>IF(N661="znížená",J661,0)</f>
        <v>0</v>
      </c>
      <c r="BG661" s="158">
        <f>IF(N661="zákl. prenesená",J661,0)</f>
        <v>0</v>
      </c>
      <c r="BH661" s="158">
        <f>IF(N661="zníž. prenesená",J661,0)</f>
        <v>0</v>
      </c>
      <c r="BI661" s="158">
        <f>IF(N661="nulová",J661,0)</f>
        <v>0</v>
      </c>
      <c r="BJ661" s="17" t="s">
        <v>124</v>
      </c>
      <c r="BK661" s="159">
        <f>ROUND(I661*H661,3)</f>
        <v>0</v>
      </c>
      <c r="BL661" s="17" t="s">
        <v>609</v>
      </c>
      <c r="BM661" s="157" t="s">
        <v>647</v>
      </c>
    </row>
    <row r="662" spans="2:65" s="12" customFormat="1">
      <c r="B662" s="160"/>
      <c r="D662" s="161" t="s">
        <v>126</v>
      </c>
      <c r="E662" s="162" t="s">
        <v>1</v>
      </c>
      <c r="F662" s="163" t="s">
        <v>648</v>
      </c>
      <c r="H662" s="164">
        <v>102</v>
      </c>
      <c r="I662" s="165"/>
      <c r="L662" s="160"/>
      <c r="M662" s="166"/>
      <c r="N662" s="167"/>
      <c r="O662" s="167"/>
      <c r="P662" s="167"/>
      <c r="Q662" s="167"/>
      <c r="R662" s="167"/>
      <c r="S662" s="167"/>
      <c r="T662" s="168"/>
      <c r="AT662" s="162" t="s">
        <v>126</v>
      </c>
      <c r="AU662" s="162" t="s">
        <v>124</v>
      </c>
      <c r="AV662" s="12" t="s">
        <v>124</v>
      </c>
      <c r="AW662" s="12" t="s">
        <v>28</v>
      </c>
      <c r="AX662" s="12" t="s">
        <v>72</v>
      </c>
      <c r="AY662" s="162" t="s">
        <v>116</v>
      </c>
    </row>
    <row r="663" spans="2:65" s="12" customFormat="1">
      <c r="B663" s="160"/>
      <c r="D663" s="161" t="s">
        <v>126</v>
      </c>
      <c r="E663" s="162" t="s">
        <v>1</v>
      </c>
      <c r="F663" s="163" t="s">
        <v>649</v>
      </c>
      <c r="H663" s="164">
        <v>18</v>
      </c>
      <c r="I663" s="165"/>
      <c r="L663" s="160"/>
      <c r="M663" s="166"/>
      <c r="N663" s="167"/>
      <c r="O663" s="167"/>
      <c r="P663" s="167"/>
      <c r="Q663" s="167"/>
      <c r="R663" s="167"/>
      <c r="S663" s="167"/>
      <c r="T663" s="168"/>
      <c r="AT663" s="162" t="s">
        <v>126</v>
      </c>
      <c r="AU663" s="162" t="s">
        <v>124</v>
      </c>
      <c r="AV663" s="12" t="s">
        <v>124</v>
      </c>
      <c r="AW663" s="12" t="s">
        <v>28</v>
      </c>
      <c r="AX663" s="12" t="s">
        <v>72</v>
      </c>
      <c r="AY663" s="162" t="s">
        <v>116</v>
      </c>
    </row>
    <row r="664" spans="2:65" s="13" customFormat="1">
      <c r="B664" s="169"/>
      <c r="D664" s="161" t="s">
        <v>126</v>
      </c>
      <c r="E664" s="170" t="s">
        <v>1</v>
      </c>
      <c r="F664" s="171" t="s">
        <v>128</v>
      </c>
      <c r="H664" s="172">
        <v>120</v>
      </c>
      <c r="I664" s="173"/>
      <c r="L664" s="169"/>
      <c r="M664" s="174"/>
      <c r="N664" s="175"/>
      <c r="O664" s="175"/>
      <c r="P664" s="175"/>
      <c r="Q664" s="175"/>
      <c r="R664" s="175"/>
      <c r="S664" s="175"/>
      <c r="T664" s="176"/>
      <c r="AT664" s="170" t="s">
        <v>126</v>
      </c>
      <c r="AU664" s="170" t="s">
        <v>124</v>
      </c>
      <c r="AV664" s="13" t="s">
        <v>123</v>
      </c>
      <c r="AW664" s="13" t="s">
        <v>28</v>
      </c>
      <c r="AX664" s="13" t="s">
        <v>77</v>
      </c>
      <c r="AY664" s="170" t="s">
        <v>116</v>
      </c>
    </row>
    <row r="665" spans="2:65" s="1" customFormat="1" ht="24" customHeight="1">
      <c r="B665" s="146"/>
      <c r="C665" s="184" t="s">
        <v>650</v>
      </c>
      <c r="D665" s="184" t="s">
        <v>166</v>
      </c>
      <c r="E665" s="185" t="s">
        <v>651</v>
      </c>
      <c r="F665" s="186" t="s">
        <v>652</v>
      </c>
      <c r="G665" s="187" t="s">
        <v>350</v>
      </c>
      <c r="H665" s="188">
        <v>120</v>
      </c>
      <c r="I665" s="189"/>
      <c r="J665" s="188">
        <f>ROUND(I665*H665,3)</f>
        <v>0</v>
      </c>
      <c r="K665" s="186" t="s">
        <v>131</v>
      </c>
      <c r="L665" s="190"/>
      <c r="M665" s="191" t="s">
        <v>1</v>
      </c>
      <c r="N665" s="192" t="s">
        <v>38</v>
      </c>
      <c r="O665" s="55"/>
      <c r="P665" s="155">
        <f>O665*H665</f>
        <v>0</v>
      </c>
      <c r="Q665" s="155">
        <v>2.2000000000000001E-4</v>
      </c>
      <c r="R665" s="155">
        <f>Q665*H665</f>
        <v>2.64E-2</v>
      </c>
      <c r="S665" s="155">
        <v>0</v>
      </c>
      <c r="T665" s="156">
        <f>S665*H665</f>
        <v>0</v>
      </c>
      <c r="AR665" s="157" t="s">
        <v>617</v>
      </c>
      <c r="AT665" s="157" t="s">
        <v>166</v>
      </c>
      <c r="AU665" s="157" t="s">
        <v>124</v>
      </c>
      <c r="AY665" s="17" t="s">
        <v>116</v>
      </c>
      <c r="BE665" s="158">
        <f>IF(N665="základná",J665,0)</f>
        <v>0</v>
      </c>
      <c r="BF665" s="158">
        <f>IF(N665="znížená",J665,0)</f>
        <v>0</v>
      </c>
      <c r="BG665" s="158">
        <f>IF(N665="zákl. prenesená",J665,0)</f>
        <v>0</v>
      </c>
      <c r="BH665" s="158">
        <f>IF(N665="zníž. prenesená",J665,0)</f>
        <v>0</v>
      </c>
      <c r="BI665" s="158">
        <f>IF(N665="nulová",J665,0)</f>
        <v>0</v>
      </c>
      <c r="BJ665" s="17" t="s">
        <v>124</v>
      </c>
      <c r="BK665" s="159">
        <f>ROUND(I665*H665,3)</f>
        <v>0</v>
      </c>
      <c r="BL665" s="17" t="s">
        <v>617</v>
      </c>
      <c r="BM665" s="157" t="s">
        <v>653</v>
      </c>
    </row>
    <row r="666" spans="2:65" s="1" customFormat="1" ht="24" customHeight="1">
      <c r="B666" s="146"/>
      <c r="C666" s="147" t="s">
        <v>654</v>
      </c>
      <c r="D666" s="147" t="s">
        <v>118</v>
      </c>
      <c r="E666" s="148" t="s">
        <v>655</v>
      </c>
      <c r="F666" s="149" t="s">
        <v>656</v>
      </c>
      <c r="G666" s="150" t="s">
        <v>154</v>
      </c>
      <c r="H666" s="151">
        <v>65.2</v>
      </c>
      <c r="I666" s="152"/>
      <c r="J666" s="151">
        <f>ROUND(I666*H666,3)</f>
        <v>0</v>
      </c>
      <c r="K666" s="149" t="s">
        <v>131</v>
      </c>
      <c r="L666" s="32"/>
      <c r="M666" s="153" t="s">
        <v>1</v>
      </c>
      <c r="N666" s="154" t="s">
        <v>38</v>
      </c>
      <c r="O666" s="55"/>
      <c r="P666" s="155">
        <f>O666*H666</f>
        <v>0</v>
      </c>
      <c r="Q666" s="155">
        <v>0</v>
      </c>
      <c r="R666" s="155">
        <f>Q666*H666</f>
        <v>0</v>
      </c>
      <c r="S666" s="155">
        <v>0</v>
      </c>
      <c r="T666" s="156">
        <f>S666*H666</f>
        <v>0</v>
      </c>
      <c r="AR666" s="157" t="s">
        <v>609</v>
      </c>
      <c r="AT666" s="157" t="s">
        <v>118</v>
      </c>
      <c r="AU666" s="157" t="s">
        <v>124</v>
      </c>
      <c r="AY666" s="17" t="s">
        <v>116</v>
      </c>
      <c r="BE666" s="158">
        <f>IF(N666="základná",J666,0)</f>
        <v>0</v>
      </c>
      <c r="BF666" s="158">
        <f>IF(N666="znížená",J666,0)</f>
        <v>0</v>
      </c>
      <c r="BG666" s="158">
        <f>IF(N666="zákl. prenesená",J666,0)</f>
        <v>0</v>
      </c>
      <c r="BH666" s="158">
        <f>IF(N666="zníž. prenesená",J666,0)</f>
        <v>0</v>
      </c>
      <c r="BI666" s="158">
        <f>IF(N666="nulová",J666,0)</f>
        <v>0</v>
      </c>
      <c r="BJ666" s="17" t="s">
        <v>124</v>
      </c>
      <c r="BK666" s="159">
        <f>ROUND(I666*H666,3)</f>
        <v>0</v>
      </c>
      <c r="BL666" s="17" t="s">
        <v>609</v>
      </c>
      <c r="BM666" s="157" t="s">
        <v>657</v>
      </c>
    </row>
    <row r="667" spans="2:65" s="12" customFormat="1">
      <c r="B667" s="160"/>
      <c r="D667" s="161" t="s">
        <v>126</v>
      </c>
      <c r="E667" s="162" t="s">
        <v>1</v>
      </c>
      <c r="F667" s="163" t="s">
        <v>658</v>
      </c>
      <c r="H667" s="164">
        <v>11.8</v>
      </c>
      <c r="I667" s="165"/>
      <c r="L667" s="160"/>
      <c r="M667" s="166"/>
      <c r="N667" s="167"/>
      <c r="O667" s="167"/>
      <c r="P667" s="167"/>
      <c r="Q667" s="167"/>
      <c r="R667" s="167"/>
      <c r="S667" s="167"/>
      <c r="T667" s="168"/>
      <c r="AT667" s="162" t="s">
        <v>126</v>
      </c>
      <c r="AU667" s="162" t="s">
        <v>124</v>
      </c>
      <c r="AV667" s="12" t="s">
        <v>124</v>
      </c>
      <c r="AW667" s="12" t="s">
        <v>28</v>
      </c>
      <c r="AX667" s="12" t="s">
        <v>72</v>
      </c>
      <c r="AY667" s="162" t="s">
        <v>116</v>
      </c>
    </row>
    <row r="668" spans="2:65" s="12" customFormat="1">
      <c r="B668" s="160"/>
      <c r="D668" s="161" t="s">
        <v>126</v>
      </c>
      <c r="E668" s="162" t="s">
        <v>1</v>
      </c>
      <c r="F668" s="163" t="s">
        <v>659</v>
      </c>
      <c r="H668" s="164">
        <v>53.4</v>
      </c>
      <c r="I668" s="165"/>
      <c r="L668" s="160"/>
      <c r="M668" s="166"/>
      <c r="N668" s="167"/>
      <c r="O668" s="167"/>
      <c r="P668" s="167"/>
      <c r="Q668" s="167"/>
      <c r="R668" s="167"/>
      <c r="S668" s="167"/>
      <c r="T668" s="168"/>
      <c r="AT668" s="162" t="s">
        <v>126</v>
      </c>
      <c r="AU668" s="162" t="s">
        <v>124</v>
      </c>
      <c r="AV668" s="12" t="s">
        <v>124</v>
      </c>
      <c r="AW668" s="12" t="s">
        <v>28</v>
      </c>
      <c r="AX668" s="12" t="s">
        <v>72</v>
      </c>
      <c r="AY668" s="162" t="s">
        <v>116</v>
      </c>
    </row>
    <row r="669" spans="2:65" s="13" customFormat="1">
      <c r="B669" s="169"/>
      <c r="D669" s="161" t="s">
        <v>126</v>
      </c>
      <c r="E669" s="170" t="s">
        <v>1</v>
      </c>
      <c r="F669" s="171" t="s">
        <v>128</v>
      </c>
      <c r="H669" s="172">
        <v>65.2</v>
      </c>
      <c r="I669" s="173"/>
      <c r="L669" s="169"/>
      <c r="M669" s="174"/>
      <c r="N669" s="175"/>
      <c r="O669" s="175"/>
      <c r="P669" s="175"/>
      <c r="Q669" s="175"/>
      <c r="R669" s="175"/>
      <c r="S669" s="175"/>
      <c r="T669" s="176"/>
      <c r="AT669" s="170" t="s">
        <v>126</v>
      </c>
      <c r="AU669" s="170" t="s">
        <v>124</v>
      </c>
      <c r="AV669" s="13" t="s">
        <v>123</v>
      </c>
      <c r="AW669" s="13" t="s">
        <v>28</v>
      </c>
      <c r="AX669" s="13" t="s">
        <v>77</v>
      </c>
      <c r="AY669" s="170" t="s">
        <v>116</v>
      </c>
    </row>
    <row r="670" spans="2:65" s="1" customFormat="1" ht="24" customHeight="1">
      <c r="B670" s="146"/>
      <c r="C670" s="184" t="s">
        <v>660</v>
      </c>
      <c r="D670" s="184" t="s">
        <v>166</v>
      </c>
      <c r="E670" s="185" t="s">
        <v>661</v>
      </c>
      <c r="F670" s="186" t="s">
        <v>662</v>
      </c>
      <c r="G670" s="187" t="s">
        <v>488</v>
      </c>
      <c r="H670" s="188">
        <v>8.8019999999999996</v>
      </c>
      <c r="I670" s="189"/>
      <c r="J670" s="188">
        <f>ROUND(I670*H670,3)</f>
        <v>0</v>
      </c>
      <c r="K670" s="186" t="s">
        <v>131</v>
      </c>
      <c r="L670" s="190"/>
      <c r="M670" s="191" t="s">
        <v>1</v>
      </c>
      <c r="N670" s="192" t="s">
        <v>38</v>
      </c>
      <c r="O670" s="55"/>
      <c r="P670" s="155">
        <f>O670*H670</f>
        <v>0</v>
      </c>
      <c r="Q670" s="155">
        <v>1E-3</v>
      </c>
      <c r="R670" s="155">
        <f>Q670*H670</f>
        <v>8.8019999999999991E-3</v>
      </c>
      <c r="S670" s="155">
        <v>0</v>
      </c>
      <c r="T670" s="156">
        <f>S670*H670</f>
        <v>0</v>
      </c>
      <c r="AR670" s="157" t="s">
        <v>617</v>
      </c>
      <c r="AT670" s="157" t="s">
        <v>166</v>
      </c>
      <c r="AU670" s="157" t="s">
        <v>124</v>
      </c>
      <c r="AY670" s="17" t="s">
        <v>116</v>
      </c>
      <c r="BE670" s="158">
        <f>IF(N670="základná",J670,0)</f>
        <v>0</v>
      </c>
      <c r="BF670" s="158">
        <f>IF(N670="znížená",J670,0)</f>
        <v>0</v>
      </c>
      <c r="BG670" s="158">
        <f>IF(N670="zákl. prenesená",J670,0)</f>
        <v>0</v>
      </c>
      <c r="BH670" s="158">
        <f>IF(N670="zníž. prenesená",J670,0)</f>
        <v>0</v>
      </c>
      <c r="BI670" s="158">
        <f>IF(N670="nulová",J670,0)</f>
        <v>0</v>
      </c>
      <c r="BJ670" s="17" t="s">
        <v>124</v>
      </c>
      <c r="BK670" s="159">
        <f>ROUND(I670*H670,3)</f>
        <v>0</v>
      </c>
      <c r="BL670" s="17" t="s">
        <v>617</v>
      </c>
      <c r="BM670" s="157" t="s">
        <v>663</v>
      </c>
    </row>
    <row r="671" spans="2:65" s="12" customFormat="1">
      <c r="B671" s="160"/>
      <c r="D671" s="161" t="s">
        <v>126</v>
      </c>
      <c r="F671" s="163" t="s">
        <v>664</v>
      </c>
      <c r="H671" s="164">
        <v>8.8019999999999996</v>
      </c>
      <c r="I671" s="165"/>
      <c r="L671" s="160"/>
      <c r="M671" s="166"/>
      <c r="N671" s="167"/>
      <c r="O671" s="167"/>
      <c r="P671" s="167"/>
      <c r="Q671" s="167"/>
      <c r="R671" s="167"/>
      <c r="S671" s="167"/>
      <c r="T671" s="168"/>
      <c r="AT671" s="162" t="s">
        <v>126</v>
      </c>
      <c r="AU671" s="162" t="s">
        <v>124</v>
      </c>
      <c r="AV671" s="12" t="s">
        <v>124</v>
      </c>
      <c r="AW671" s="12" t="s">
        <v>3</v>
      </c>
      <c r="AX671" s="12" t="s">
        <v>77</v>
      </c>
      <c r="AY671" s="162" t="s">
        <v>116</v>
      </c>
    </row>
    <row r="672" spans="2:65" s="1" customFormat="1" ht="24" customHeight="1">
      <c r="B672" s="146"/>
      <c r="C672" s="147" t="s">
        <v>665</v>
      </c>
      <c r="D672" s="147" t="s">
        <v>118</v>
      </c>
      <c r="E672" s="148" t="s">
        <v>666</v>
      </c>
      <c r="F672" s="149" t="s">
        <v>667</v>
      </c>
      <c r="G672" s="150" t="s">
        <v>154</v>
      </c>
      <c r="H672" s="151">
        <v>10</v>
      </c>
      <c r="I672" s="152"/>
      <c r="J672" s="151">
        <f>ROUND(I672*H672,3)</f>
        <v>0</v>
      </c>
      <c r="K672" s="149" t="s">
        <v>131</v>
      </c>
      <c r="L672" s="32"/>
      <c r="M672" s="153" t="s">
        <v>1</v>
      </c>
      <c r="N672" s="154" t="s">
        <v>38</v>
      </c>
      <c r="O672" s="55"/>
      <c r="P672" s="155">
        <f>O672*H672</f>
        <v>0</v>
      </c>
      <c r="Q672" s="155">
        <v>0</v>
      </c>
      <c r="R672" s="155">
        <f>Q672*H672</f>
        <v>0</v>
      </c>
      <c r="S672" s="155">
        <v>8.0999999999999996E-4</v>
      </c>
      <c r="T672" s="156">
        <f>S672*H672</f>
        <v>8.0999999999999996E-3</v>
      </c>
      <c r="AR672" s="157" t="s">
        <v>609</v>
      </c>
      <c r="AT672" s="157" t="s">
        <v>118</v>
      </c>
      <c r="AU672" s="157" t="s">
        <v>124</v>
      </c>
      <c r="AY672" s="17" t="s">
        <v>116</v>
      </c>
      <c r="BE672" s="158">
        <f>IF(N672="základná",J672,0)</f>
        <v>0</v>
      </c>
      <c r="BF672" s="158">
        <f>IF(N672="znížená",J672,0)</f>
        <v>0</v>
      </c>
      <c r="BG672" s="158">
        <f>IF(N672="zákl. prenesená",J672,0)</f>
        <v>0</v>
      </c>
      <c r="BH672" s="158">
        <f>IF(N672="zníž. prenesená",J672,0)</f>
        <v>0</v>
      </c>
      <c r="BI672" s="158">
        <f>IF(N672="nulová",J672,0)</f>
        <v>0</v>
      </c>
      <c r="BJ672" s="17" t="s">
        <v>124</v>
      </c>
      <c r="BK672" s="159">
        <f>ROUND(I672*H672,3)</f>
        <v>0</v>
      </c>
      <c r="BL672" s="17" t="s">
        <v>609</v>
      </c>
      <c r="BM672" s="157" t="s">
        <v>668</v>
      </c>
    </row>
    <row r="673" spans="2:65" s="12" customFormat="1">
      <c r="B673" s="160"/>
      <c r="D673" s="161" t="s">
        <v>126</v>
      </c>
      <c r="E673" s="162" t="s">
        <v>1</v>
      </c>
      <c r="F673" s="163" t="s">
        <v>669</v>
      </c>
      <c r="H673" s="164">
        <v>10</v>
      </c>
      <c r="I673" s="165"/>
      <c r="L673" s="160"/>
      <c r="M673" s="166"/>
      <c r="N673" s="167"/>
      <c r="O673" s="167"/>
      <c r="P673" s="167"/>
      <c r="Q673" s="167"/>
      <c r="R673" s="167"/>
      <c r="S673" s="167"/>
      <c r="T673" s="168"/>
      <c r="AT673" s="162" t="s">
        <v>126</v>
      </c>
      <c r="AU673" s="162" t="s">
        <v>124</v>
      </c>
      <c r="AV673" s="12" t="s">
        <v>124</v>
      </c>
      <c r="AW673" s="12" t="s">
        <v>28</v>
      </c>
      <c r="AX673" s="12" t="s">
        <v>77</v>
      </c>
      <c r="AY673" s="162" t="s">
        <v>116</v>
      </c>
    </row>
    <row r="674" spans="2:65" s="1" customFormat="1" ht="24" customHeight="1">
      <c r="B674" s="146"/>
      <c r="C674" s="147" t="s">
        <v>670</v>
      </c>
      <c r="D674" s="147" t="s">
        <v>118</v>
      </c>
      <c r="E674" s="148" t="s">
        <v>671</v>
      </c>
      <c r="F674" s="149" t="s">
        <v>672</v>
      </c>
      <c r="G674" s="150" t="s">
        <v>673</v>
      </c>
      <c r="H674" s="152"/>
      <c r="I674" s="152"/>
      <c r="J674" s="151">
        <f>ROUND(I674*H674,3)</f>
        <v>0</v>
      </c>
      <c r="K674" s="149" t="s">
        <v>131</v>
      </c>
      <c r="L674" s="32"/>
      <c r="M674" s="153" t="s">
        <v>1</v>
      </c>
      <c r="N674" s="154" t="s">
        <v>38</v>
      </c>
      <c r="O674" s="55"/>
      <c r="P674" s="155">
        <f>O674*H674</f>
        <v>0</v>
      </c>
      <c r="Q674" s="155">
        <v>0</v>
      </c>
      <c r="R674" s="155">
        <f>Q674*H674</f>
        <v>0</v>
      </c>
      <c r="S674" s="155">
        <v>0</v>
      </c>
      <c r="T674" s="156">
        <f>S674*H674</f>
        <v>0</v>
      </c>
      <c r="AR674" s="157" t="s">
        <v>609</v>
      </c>
      <c r="AT674" s="157" t="s">
        <v>118</v>
      </c>
      <c r="AU674" s="157" t="s">
        <v>124</v>
      </c>
      <c r="AY674" s="17" t="s">
        <v>116</v>
      </c>
      <c r="BE674" s="158">
        <f>IF(N674="základná",J674,0)</f>
        <v>0</v>
      </c>
      <c r="BF674" s="158">
        <f>IF(N674="znížená",J674,0)</f>
        <v>0</v>
      </c>
      <c r="BG674" s="158">
        <f>IF(N674="zákl. prenesená",J674,0)</f>
        <v>0</v>
      </c>
      <c r="BH674" s="158">
        <f>IF(N674="zníž. prenesená",J674,0)</f>
        <v>0</v>
      </c>
      <c r="BI674" s="158">
        <f>IF(N674="nulová",J674,0)</f>
        <v>0</v>
      </c>
      <c r="BJ674" s="17" t="s">
        <v>124</v>
      </c>
      <c r="BK674" s="159">
        <f>ROUND(I674*H674,3)</f>
        <v>0</v>
      </c>
      <c r="BL674" s="17" t="s">
        <v>609</v>
      </c>
      <c r="BM674" s="157" t="s">
        <v>674</v>
      </c>
    </row>
    <row r="675" spans="2:65" s="11" customFormat="1" ht="22.9" customHeight="1">
      <c r="B675" s="133"/>
      <c r="D675" s="134" t="s">
        <v>71</v>
      </c>
      <c r="E675" s="144" t="s">
        <v>675</v>
      </c>
      <c r="F675" s="144" t="s">
        <v>676</v>
      </c>
      <c r="I675" s="136"/>
      <c r="J675" s="145">
        <f>BK675</f>
        <v>0</v>
      </c>
      <c r="L675" s="133"/>
      <c r="M675" s="138"/>
      <c r="N675" s="139"/>
      <c r="O675" s="139"/>
      <c r="P675" s="140">
        <f>SUM(P676:P684)</f>
        <v>0</v>
      </c>
      <c r="Q675" s="139"/>
      <c r="R675" s="140">
        <f>SUM(R676:R684)</f>
        <v>3.5359999999999996E-2</v>
      </c>
      <c r="S675" s="139"/>
      <c r="T675" s="141">
        <f>SUM(T676:T684)</f>
        <v>2.9E-4</v>
      </c>
      <c r="AR675" s="134" t="s">
        <v>134</v>
      </c>
      <c r="AT675" s="142" t="s">
        <v>71</v>
      </c>
      <c r="AU675" s="142" t="s">
        <v>77</v>
      </c>
      <c r="AY675" s="134" t="s">
        <v>116</v>
      </c>
      <c r="BK675" s="143">
        <f>SUM(BK676:BK684)</f>
        <v>0</v>
      </c>
    </row>
    <row r="676" spans="2:65" s="1" customFormat="1" ht="16.5" customHeight="1">
      <c r="B676" s="146"/>
      <c r="C676" s="147" t="s">
        <v>677</v>
      </c>
      <c r="D676" s="147" t="s">
        <v>118</v>
      </c>
      <c r="E676" s="148" t="s">
        <v>678</v>
      </c>
      <c r="F676" s="149" t="s">
        <v>679</v>
      </c>
      <c r="G676" s="150" t="s">
        <v>350</v>
      </c>
      <c r="H676" s="151">
        <v>8</v>
      </c>
      <c r="I676" s="152"/>
      <c r="J676" s="151">
        <f t="shared" ref="J676:J684" si="10">ROUND(I676*H676,3)</f>
        <v>0</v>
      </c>
      <c r="K676" s="149" t="s">
        <v>131</v>
      </c>
      <c r="L676" s="32"/>
      <c r="M676" s="153" t="s">
        <v>1</v>
      </c>
      <c r="N676" s="154" t="s">
        <v>38</v>
      </c>
      <c r="O676" s="55"/>
      <c r="P676" s="155">
        <f t="shared" ref="P676:P684" si="11">O676*H676</f>
        <v>0</v>
      </c>
      <c r="Q676" s="155">
        <v>0</v>
      </c>
      <c r="R676" s="155">
        <f t="shared" ref="R676:R684" si="12">Q676*H676</f>
        <v>0</v>
      </c>
      <c r="S676" s="155">
        <v>0</v>
      </c>
      <c r="T676" s="156">
        <f t="shared" ref="T676:T684" si="13">S676*H676</f>
        <v>0</v>
      </c>
      <c r="AR676" s="157" t="s">
        <v>609</v>
      </c>
      <c r="AT676" s="157" t="s">
        <v>118</v>
      </c>
      <c r="AU676" s="157" t="s">
        <v>124</v>
      </c>
      <c r="AY676" s="17" t="s">
        <v>116</v>
      </c>
      <c r="BE676" s="158">
        <f t="shared" ref="BE676:BE684" si="14">IF(N676="základná",J676,0)</f>
        <v>0</v>
      </c>
      <c r="BF676" s="158">
        <f t="shared" ref="BF676:BF684" si="15">IF(N676="znížená",J676,0)</f>
        <v>0</v>
      </c>
      <c r="BG676" s="158">
        <f t="shared" ref="BG676:BG684" si="16">IF(N676="zákl. prenesená",J676,0)</f>
        <v>0</v>
      </c>
      <c r="BH676" s="158">
        <f t="shared" ref="BH676:BH684" si="17">IF(N676="zníž. prenesená",J676,0)</f>
        <v>0</v>
      </c>
      <c r="BI676" s="158">
        <f t="shared" ref="BI676:BI684" si="18">IF(N676="nulová",J676,0)</f>
        <v>0</v>
      </c>
      <c r="BJ676" s="17" t="s">
        <v>124</v>
      </c>
      <c r="BK676" s="159">
        <f t="shared" ref="BK676:BK684" si="19">ROUND(I676*H676,3)</f>
        <v>0</v>
      </c>
      <c r="BL676" s="17" t="s">
        <v>609</v>
      </c>
      <c r="BM676" s="157" t="s">
        <v>680</v>
      </c>
    </row>
    <row r="677" spans="2:65" s="1" customFormat="1" ht="16.5" customHeight="1">
      <c r="B677" s="146"/>
      <c r="C677" s="184" t="s">
        <v>681</v>
      </c>
      <c r="D677" s="184" t="s">
        <v>166</v>
      </c>
      <c r="E677" s="185" t="s">
        <v>682</v>
      </c>
      <c r="F677" s="186" t="s">
        <v>683</v>
      </c>
      <c r="G677" s="187" t="s">
        <v>350</v>
      </c>
      <c r="H677" s="188">
        <v>8</v>
      </c>
      <c r="I677" s="189"/>
      <c r="J677" s="188">
        <f t="shared" si="10"/>
        <v>0</v>
      </c>
      <c r="K677" s="186" t="s">
        <v>131</v>
      </c>
      <c r="L677" s="190"/>
      <c r="M677" s="191" t="s">
        <v>1</v>
      </c>
      <c r="N677" s="192" t="s">
        <v>38</v>
      </c>
      <c r="O677" s="55"/>
      <c r="P677" s="155">
        <f t="shared" si="11"/>
        <v>0</v>
      </c>
      <c r="Q677" s="155">
        <v>1.7000000000000001E-4</v>
      </c>
      <c r="R677" s="155">
        <f t="shared" si="12"/>
        <v>1.3600000000000001E-3</v>
      </c>
      <c r="S677" s="155">
        <v>0</v>
      </c>
      <c r="T677" s="156">
        <f t="shared" si="13"/>
        <v>0</v>
      </c>
      <c r="AR677" s="157" t="s">
        <v>617</v>
      </c>
      <c r="AT677" s="157" t="s">
        <v>166</v>
      </c>
      <c r="AU677" s="157" t="s">
        <v>124</v>
      </c>
      <c r="AY677" s="17" t="s">
        <v>116</v>
      </c>
      <c r="BE677" s="158">
        <f t="shared" si="14"/>
        <v>0</v>
      </c>
      <c r="BF677" s="158">
        <f t="shared" si="15"/>
        <v>0</v>
      </c>
      <c r="BG677" s="158">
        <f t="shared" si="16"/>
        <v>0</v>
      </c>
      <c r="BH677" s="158">
        <f t="shared" si="17"/>
        <v>0</v>
      </c>
      <c r="BI677" s="158">
        <f t="shared" si="18"/>
        <v>0</v>
      </c>
      <c r="BJ677" s="17" t="s">
        <v>124</v>
      </c>
      <c r="BK677" s="159">
        <f t="shared" si="19"/>
        <v>0</v>
      </c>
      <c r="BL677" s="17" t="s">
        <v>617</v>
      </c>
      <c r="BM677" s="157" t="s">
        <v>684</v>
      </c>
    </row>
    <row r="678" spans="2:65" s="1" customFormat="1" ht="24" customHeight="1">
      <c r="B678" s="146"/>
      <c r="C678" s="147" t="s">
        <v>685</v>
      </c>
      <c r="D678" s="147" t="s">
        <v>118</v>
      </c>
      <c r="E678" s="148" t="s">
        <v>686</v>
      </c>
      <c r="F678" s="149" t="s">
        <v>687</v>
      </c>
      <c r="G678" s="150" t="s">
        <v>350</v>
      </c>
      <c r="H678" s="151">
        <v>1</v>
      </c>
      <c r="I678" s="152"/>
      <c r="J678" s="151">
        <f t="shared" si="10"/>
        <v>0</v>
      </c>
      <c r="K678" s="149" t="s">
        <v>131</v>
      </c>
      <c r="L678" s="32"/>
      <c r="M678" s="153" t="s">
        <v>1</v>
      </c>
      <c r="N678" s="154" t="s">
        <v>38</v>
      </c>
      <c r="O678" s="55"/>
      <c r="P678" s="155">
        <f t="shared" si="11"/>
        <v>0</v>
      </c>
      <c r="Q678" s="155">
        <v>0</v>
      </c>
      <c r="R678" s="155">
        <f t="shared" si="12"/>
        <v>0</v>
      </c>
      <c r="S678" s="155">
        <v>1.7000000000000001E-4</v>
      </c>
      <c r="T678" s="156">
        <f t="shared" si="13"/>
        <v>1.7000000000000001E-4</v>
      </c>
      <c r="AR678" s="157" t="s">
        <v>609</v>
      </c>
      <c r="AT678" s="157" t="s">
        <v>118</v>
      </c>
      <c r="AU678" s="157" t="s">
        <v>124</v>
      </c>
      <c r="AY678" s="17" t="s">
        <v>116</v>
      </c>
      <c r="BE678" s="158">
        <f t="shared" si="14"/>
        <v>0</v>
      </c>
      <c r="BF678" s="158">
        <f t="shared" si="15"/>
        <v>0</v>
      </c>
      <c r="BG678" s="158">
        <f t="shared" si="16"/>
        <v>0</v>
      </c>
      <c r="BH678" s="158">
        <f t="shared" si="17"/>
        <v>0</v>
      </c>
      <c r="BI678" s="158">
        <f t="shared" si="18"/>
        <v>0</v>
      </c>
      <c r="BJ678" s="17" t="s">
        <v>124</v>
      </c>
      <c r="BK678" s="159">
        <f t="shared" si="19"/>
        <v>0</v>
      </c>
      <c r="BL678" s="17" t="s">
        <v>609</v>
      </c>
      <c r="BM678" s="157" t="s">
        <v>688</v>
      </c>
    </row>
    <row r="679" spans="2:65" s="1" customFormat="1" ht="24" customHeight="1">
      <c r="B679" s="146"/>
      <c r="C679" s="147" t="s">
        <v>689</v>
      </c>
      <c r="D679" s="147" t="s">
        <v>118</v>
      </c>
      <c r="E679" s="148" t="s">
        <v>690</v>
      </c>
      <c r="F679" s="149" t="s">
        <v>691</v>
      </c>
      <c r="G679" s="150" t="s">
        <v>350</v>
      </c>
      <c r="H679" s="151">
        <v>1</v>
      </c>
      <c r="I679" s="152"/>
      <c r="J679" s="151">
        <f t="shared" si="10"/>
        <v>0</v>
      </c>
      <c r="K679" s="149" t="s">
        <v>131</v>
      </c>
      <c r="L679" s="32"/>
      <c r="M679" s="153" t="s">
        <v>1</v>
      </c>
      <c r="N679" s="154" t="s">
        <v>38</v>
      </c>
      <c r="O679" s="55"/>
      <c r="P679" s="155">
        <f t="shared" si="11"/>
        <v>0</v>
      </c>
      <c r="Q679" s="155">
        <v>0</v>
      </c>
      <c r="R679" s="155">
        <f t="shared" si="12"/>
        <v>0</v>
      </c>
      <c r="S679" s="155">
        <v>1.2E-4</v>
      </c>
      <c r="T679" s="156">
        <f t="shared" si="13"/>
        <v>1.2E-4</v>
      </c>
      <c r="AR679" s="157" t="s">
        <v>609</v>
      </c>
      <c r="AT679" s="157" t="s">
        <v>118</v>
      </c>
      <c r="AU679" s="157" t="s">
        <v>124</v>
      </c>
      <c r="AY679" s="17" t="s">
        <v>116</v>
      </c>
      <c r="BE679" s="158">
        <f t="shared" si="14"/>
        <v>0</v>
      </c>
      <c r="BF679" s="158">
        <f t="shared" si="15"/>
        <v>0</v>
      </c>
      <c r="BG679" s="158">
        <f t="shared" si="16"/>
        <v>0</v>
      </c>
      <c r="BH679" s="158">
        <f t="shared" si="17"/>
        <v>0</v>
      </c>
      <c r="BI679" s="158">
        <f t="shared" si="18"/>
        <v>0</v>
      </c>
      <c r="BJ679" s="17" t="s">
        <v>124</v>
      </c>
      <c r="BK679" s="159">
        <f t="shared" si="19"/>
        <v>0</v>
      </c>
      <c r="BL679" s="17" t="s">
        <v>609</v>
      </c>
      <c r="BM679" s="157" t="s">
        <v>692</v>
      </c>
    </row>
    <row r="680" spans="2:65" s="1" customFormat="1" ht="24" customHeight="1">
      <c r="B680" s="146"/>
      <c r="C680" s="147" t="s">
        <v>693</v>
      </c>
      <c r="D680" s="147" t="s">
        <v>118</v>
      </c>
      <c r="E680" s="148" t="s">
        <v>694</v>
      </c>
      <c r="F680" s="149" t="s">
        <v>695</v>
      </c>
      <c r="G680" s="150" t="s">
        <v>350</v>
      </c>
      <c r="H680" s="151">
        <v>3</v>
      </c>
      <c r="I680" s="152"/>
      <c r="J680" s="151">
        <f t="shared" si="10"/>
        <v>0</v>
      </c>
      <c r="K680" s="149" t="s">
        <v>131</v>
      </c>
      <c r="L680" s="32"/>
      <c r="M680" s="153" t="s">
        <v>1</v>
      </c>
      <c r="N680" s="154" t="s">
        <v>38</v>
      </c>
      <c r="O680" s="55"/>
      <c r="P680" s="155">
        <f t="shared" si="11"/>
        <v>0</v>
      </c>
      <c r="Q680" s="155">
        <v>0</v>
      </c>
      <c r="R680" s="155">
        <f t="shared" si="12"/>
        <v>0</v>
      </c>
      <c r="S680" s="155">
        <v>0</v>
      </c>
      <c r="T680" s="156">
        <f t="shared" si="13"/>
        <v>0</v>
      </c>
      <c r="AR680" s="157" t="s">
        <v>609</v>
      </c>
      <c r="AT680" s="157" t="s">
        <v>118</v>
      </c>
      <c r="AU680" s="157" t="s">
        <v>124</v>
      </c>
      <c r="AY680" s="17" t="s">
        <v>116</v>
      </c>
      <c r="BE680" s="158">
        <f t="shared" si="14"/>
        <v>0</v>
      </c>
      <c r="BF680" s="158">
        <f t="shared" si="15"/>
        <v>0</v>
      </c>
      <c r="BG680" s="158">
        <f t="shared" si="16"/>
        <v>0</v>
      </c>
      <c r="BH680" s="158">
        <f t="shared" si="17"/>
        <v>0</v>
      </c>
      <c r="BI680" s="158">
        <f t="shared" si="18"/>
        <v>0</v>
      </c>
      <c r="BJ680" s="17" t="s">
        <v>124</v>
      </c>
      <c r="BK680" s="159">
        <f t="shared" si="19"/>
        <v>0</v>
      </c>
      <c r="BL680" s="17" t="s">
        <v>609</v>
      </c>
      <c r="BM680" s="157" t="s">
        <v>696</v>
      </c>
    </row>
    <row r="681" spans="2:65" s="1" customFormat="1" ht="24" customHeight="1">
      <c r="B681" s="146"/>
      <c r="C681" s="184" t="s">
        <v>697</v>
      </c>
      <c r="D681" s="184" t="s">
        <v>166</v>
      </c>
      <c r="E681" s="185" t="s">
        <v>698</v>
      </c>
      <c r="F681" s="186" t="s">
        <v>699</v>
      </c>
      <c r="G681" s="187" t="s">
        <v>350</v>
      </c>
      <c r="H681" s="188">
        <v>3</v>
      </c>
      <c r="I681" s="189"/>
      <c r="J681" s="188">
        <f t="shared" si="10"/>
        <v>0</v>
      </c>
      <c r="K681" s="186" t="s">
        <v>131</v>
      </c>
      <c r="L681" s="190"/>
      <c r="M681" s="191" t="s">
        <v>1</v>
      </c>
      <c r="N681" s="192" t="s">
        <v>38</v>
      </c>
      <c r="O681" s="55"/>
      <c r="P681" s="155">
        <f t="shared" si="11"/>
        <v>0</v>
      </c>
      <c r="Q681" s="155">
        <v>1.12E-2</v>
      </c>
      <c r="R681" s="155">
        <f t="shared" si="12"/>
        <v>3.3599999999999998E-2</v>
      </c>
      <c r="S681" s="155">
        <v>0</v>
      </c>
      <c r="T681" s="156">
        <f t="shared" si="13"/>
        <v>0</v>
      </c>
      <c r="AR681" s="157" t="s">
        <v>617</v>
      </c>
      <c r="AT681" s="157" t="s">
        <v>166</v>
      </c>
      <c r="AU681" s="157" t="s">
        <v>124</v>
      </c>
      <c r="AY681" s="17" t="s">
        <v>116</v>
      </c>
      <c r="BE681" s="158">
        <f t="shared" si="14"/>
        <v>0</v>
      </c>
      <c r="BF681" s="158">
        <f t="shared" si="15"/>
        <v>0</v>
      </c>
      <c r="BG681" s="158">
        <f t="shared" si="16"/>
        <v>0</v>
      </c>
      <c r="BH681" s="158">
        <f t="shared" si="17"/>
        <v>0</v>
      </c>
      <c r="BI681" s="158">
        <f t="shared" si="18"/>
        <v>0</v>
      </c>
      <c r="BJ681" s="17" t="s">
        <v>124</v>
      </c>
      <c r="BK681" s="159">
        <f t="shared" si="19"/>
        <v>0</v>
      </c>
      <c r="BL681" s="17" t="s">
        <v>617</v>
      </c>
      <c r="BM681" s="157" t="s">
        <v>700</v>
      </c>
    </row>
    <row r="682" spans="2:65" s="1" customFormat="1" ht="24" customHeight="1">
      <c r="B682" s="146"/>
      <c r="C682" s="147" t="s">
        <v>701</v>
      </c>
      <c r="D682" s="147" t="s">
        <v>118</v>
      </c>
      <c r="E682" s="148" t="s">
        <v>702</v>
      </c>
      <c r="F682" s="149" t="s">
        <v>703</v>
      </c>
      <c r="G682" s="150" t="s">
        <v>350</v>
      </c>
      <c r="H682" s="151">
        <v>8</v>
      </c>
      <c r="I682" s="152"/>
      <c r="J682" s="151">
        <f t="shared" si="10"/>
        <v>0</v>
      </c>
      <c r="K682" s="149" t="s">
        <v>131</v>
      </c>
      <c r="L682" s="32"/>
      <c r="M682" s="153" t="s">
        <v>1</v>
      </c>
      <c r="N682" s="154" t="s">
        <v>38</v>
      </c>
      <c r="O682" s="55"/>
      <c r="P682" s="155">
        <f t="shared" si="11"/>
        <v>0</v>
      </c>
      <c r="Q682" s="155">
        <v>0</v>
      </c>
      <c r="R682" s="155">
        <f t="shared" si="12"/>
        <v>0</v>
      </c>
      <c r="S682" s="155">
        <v>0</v>
      </c>
      <c r="T682" s="156">
        <f t="shared" si="13"/>
        <v>0</v>
      </c>
      <c r="AR682" s="157" t="s">
        <v>609</v>
      </c>
      <c r="AT682" s="157" t="s">
        <v>118</v>
      </c>
      <c r="AU682" s="157" t="s">
        <v>124</v>
      </c>
      <c r="AY682" s="17" t="s">
        <v>116</v>
      </c>
      <c r="BE682" s="158">
        <f t="shared" si="14"/>
        <v>0</v>
      </c>
      <c r="BF682" s="158">
        <f t="shared" si="15"/>
        <v>0</v>
      </c>
      <c r="BG682" s="158">
        <f t="shared" si="16"/>
        <v>0</v>
      </c>
      <c r="BH682" s="158">
        <f t="shared" si="17"/>
        <v>0</v>
      </c>
      <c r="BI682" s="158">
        <f t="shared" si="18"/>
        <v>0</v>
      </c>
      <c r="BJ682" s="17" t="s">
        <v>124</v>
      </c>
      <c r="BK682" s="159">
        <f t="shared" si="19"/>
        <v>0</v>
      </c>
      <c r="BL682" s="17" t="s">
        <v>609</v>
      </c>
      <c r="BM682" s="157" t="s">
        <v>704</v>
      </c>
    </row>
    <row r="683" spans="2:65" s="1" customFormat="1" ht="24" customHeight="1">
      <c r="B683" s="146"/>
      <c r="C683" s="184" t="s">
        <v>705</v>
      </c>
      <c r="D683" s="184" t="s">
        <v>166</v>
      </c>
      <c r="E683" s="185" t="s">
        <v>706</v>
      </c>
      <c r="F683" s="186" t="s">
        <v>707</v>
      </c>
      <c r="G683" s="187" t="s">
        <v>350</v>
      </c>
      <c r="H683" s="188">
        <v>8</v>
      </c>
      <c r="I683" s="189"/>
      <c r="J683" s="188">
        <f t="shared" si="10"/>
        <v>0</v>
      </c>
      <c r="K683" s="186" t="s">
        <v>131</v>
      </c>
      <c r="L683" s="190"/>
      <c r="M683" s="191" t="s">
        <v>1</v>
      </c>
      <c r="N683" s="192" t="s">
        <v>38</v>
      </c>
      <c r="O683" s="55"/>
      <c r="P683" s="155">
        <f t="shared" si="11"/>
        <v>0</v>
      </c>
      <c r="Q683" s="155">
        <v>5.0000000000000002E-5</v>
      </c>
      <c r="R683" s="155">
        <f t="shared" si="12"/>
        <v>4.0000000000000002E-4</v>
      </c>
      <c r="S683" s="155">
        <v>0</v>
      </c>
      <c r="T683" s="156">
        <f t="shared" si="13"/>
        <v>0</v>
      </c>
      <c r="AR683" s="157" t="s">
        <v>617</v>
      </c>
      <c r="AT683" s="157" t="s">
        <v>166</v>
      </c>
      <c r="AU683" s="157" t="s">
        <v>124</v>
      </c>
      <c r="AY683" s="17" t="s">
        <v>116</v>
      </c>
      <c r="BE683" s="158">
        <f t="shared" si="14"/>
        <v>0</v>
      </c>
      <c r="BF683" s="158">
        <f t="shared" si="15"/>
        <v>0</v>
      </c>
      <c r="BG683" s="158">
        <f t="shared" si="16"/>
        <v>0</v>
      </c>
      <c r="BH683" s="158">
        <f t="shared" si="17"/>
        <v>0</v>
      </c>
      <c r="BI683" s="158">
        <f t="shared" si="18"/>
        <v>0</v>
      </c>
      <c r="BJ683" s="17" t="s">
        <v>124</v>
      </c>
      <c r="BK683" s="159">
        <f t="shared" si="19"/>
        <v>0</v>
      </c>
      <c r="BL683" s="17" t="s">
        <v>617</v>
      </c>
      <c r="BM683" s="157" t="s">
        <v>708</v>
      </c>
    </row>
    <row r="684" spans="2:65" s="1" customFormat="1" ht="24" customHeight="1">
      <c r="B684" s="146"/>
      <c r="C684" s="147" t="s">
        <v>709</v>
      </c>
      <c r="D684" s="147" t="s">
        <v>118</v>
      </c>
      <c r="E684" s="148" t="s">
        <v>710</v>
      </c>
      <c r="F684" s="149" t="s">
        <v>711</v>
      </c>
      <c r="G684" s="150" t="s">
        <v>673</v>
      </c>
      <c r="H684" s="152"/>
      <c r="I684" s="152"/>
      <c r="J684" s="151">
        <f t="shared" si="10"/>
        <v>0</v>
      </c>
      <c r="K684" s="149" t="s">
        <v>131</v>
      </c>
      <c r="L684" s="32"/>
      <c r="M684" s="153" t="s">
        <v>1</v>
      </c>
      <c r="N684" s="154" t="s">
        <v>38</v>
      </c>
      <c r="O684" s="55"/>
      <c r="P684" s="155">
        <f t="shared" si="11"/>
        <v>0</v>
      </c>
      <c r="Q684" s="155">
        <v>0</v>
      </c>
      <c r="R684" s="155">
        <f t="shared" si="12"/>
        <v>0</v>
      </c>
      <c r="S684" s="155">
        <v>0</v>
      </c>
      <c r="T684" s="156">
        <f t="shared" si="13"/>
        <v>0</v>
      </c>
      <c r="AR684" s="157" t="s">
        <v>609</v>
      </c>
      <c r="AT684" s="157" t="s">
        <v>118</v>
      </c>
      <c r="AU684" s="157" t="s">
        <v>124</v>
      </c>
      <c r="AY684" s="17" t="s">
        <v>116</v>
      </c>
      <c r="BE684" s="158">
        <f t="shared" si="14"/>
        <v>0</v>
      </c>
      <c r="BF684" s="158">
        <f t="shared" si="15"/>
        <v>0</v>
      </c>
      <c r="BG684" s="158">
        <f t="shared" si="16"/>
        <v>0</v>
      </c>
      <c r="BH684" s="158">
        <f t="shared" si="17"/>
        <v>0</v>
      </c>
      <c r="BI684" s="158">
        <f t="shared" si="18"/>
        <v>0</v>
      </c>
      <c r="BJ684" s="17" t="s">
        <v>124</v>
      </c>
      <c r="BK684" s="159">
        <f t="shared" si="19"/>
        <v>0</v>
      </c>
      <c r="BL684" s="17" t="s">
        <v>609</v>
      </c>
      <c r="BM684" s="157" t="s">
        <v>712</v>
      </c>
    </row>
    <row r="685" spans="2:65" s="11" customFormat="1" ht="22.9" customHeight="1">
      <c r="B685" s="133"/>
      <c r="D685" s="134" t="s">
        <v>71</v>
      </c>
      <c r="E685" s="144" t="s">
        <v>713</v>
      </c>
      <c r="F685" s="144" t="s">
        <v>714</v>
      </c>
      <c r="I685" s="136"/>
      <c r="J685" s="145">
        <f>BK685</f>
        <v>0</v>
      </c>
      <c r="L685" s="133"/>
      <c r="M685" s="138"/>
      <c r="N685" s="139"/>
      <c r="O685" s="139"/>
      <c r="P685" s="140">
        <f>SUM(P686:P689)</f>
        <v>0</v>
      </c>
      <c r="Q685" s="139"/>
      <c r="R685" s="140">
        <f>SUM(R686:R689)</f>
        <v>0</v>
      </c>
      <c r="S685" s="139"/>
      <c r="T685" s="141">
        <f>SUM(T686:T689)</f>
        <v>0</v>
      </c>
      <c r="AR685" s="134" t="s">
        <v>134</v>
      </c>
      <c r="AT685" s="142" t="s">
        <v>71</v>
      </c>
      <c r="AU685" s="142" t="s">
        <v>77</v>
      </c>
      <c r="AY685" s="134" t="s">
        <v>116</v>
      </c>
      <c r="BK685" s="143">
        <f>SUM(BK686:BK689)</f>
        <v>0</v>
      </c>
    </row>
    <row r="686" spans="2:65" s="1" customFormat="1" ht="16.5" customHeight="1">
      <c r="B686" s="146"/>
      <c r="C686" s="147" t="s">
        <v>715</v>
      </c>
      <c r="D686" s="147" t="s">
        <v>118</v>
      </c>
      <c r="E686" s="148" t="s">
        <v>716</v>
      </c>
      <c r="F686" s="149" t="s">
        <v>717</v>
      </c>
      <c r="G686" s="150" t="s">
        <v>718</v>
      </c>
      <c r="H686" s="151">
        <v>8</v>
      </c>
      <c r="I686" s="152"/>
      <c r="J686" s="151">
        <f>ROUND(I686*H686,3)</f>
        <v>0</v>
      </c>
      <c r="K686" s="149" t="s">
        <v>131</v>
      </c>
      <c r="L686" s="32"/>
      <c r="M686" s="153" t="s">
        <v>1</v>
      </c>
      <c r="N686" s="154" t="s">
        <v>38</v>
      </c>
      <c r="O686" s="55"/>
      <c r="P686" s="155">
        <f>O686*H686</f>
        <v>0</v>
      </c>
      <c r="Q686" s="155">
        <v>0</v>
      </c>
      <c r="R686" s="155">
        <f>Q686*H686</f>
        <v>0</v>
      </c>
      <c r="S686" s="155">
        <v>0</v>
      </c>
      <c r="T686" s="156">
        <f>S686*H686</f>
        <v>0</v>
      </c>
      <c r="AR686" s="157" t="s">
        <v>609</v>
      </c>
      <c r="AT686" s="157" t="s">
        <v>118</v>
      </c>
      <c r="AU686" s="157" t="s">
        <v>124</v>
      </c>
      <c r="AY686" s="17" t="s">
        <v>116</v>
      </c>
      <c r="BE686" s="158">
        <f>IF(N686="základná",J686,0)</f>
        <v>0</v>
      </c>
      <c r="BF686" s="158">
        <f>IF(N686="znížená",J686,0)</f>
        <v>0</v>
      </c>
      <c r="BG686" s="158">
        <f>IF(N686="zákl. prenesená",J686,0)</f>
        <v>0</v>
      </c>
      <c r="BH686" s="158">
        <f>IF(N686="zníž. prenesená",J686,0)</f>
        <v>0</v>
      </c>
      <c r="BI686" s="158">
        <f>IF(N686="nulová",J686,0)</f>
        <v>0</v>
      </c>
      <c r="BJ686" s="17" t="s">
        <v>124</v>
      </c>
      <c r="BK686" s="159">
        <f>ROUND(I686*H686,3)</f>
        <v>0</v>
      </c>
      <c r="BL686" s="17" t="s">
        <v>609</v>
      </c>
      <c r="BM686" s="157" t="s">
        <v>719</v>
      </c>
    </row>
    <row r="687" spans="2:65" s="1" customFormat="1" ht="24" customHeight="1">
      <c r="B687" s="146"/>
      <c r="C687" s="147" t="s">
        <v>720</v>
      </c>
      <c r="D687" s="147" t="s">
        <v>118</v>
      </c>
      <c r="E687" s="148" t="s">
        <v>721</v>
      </c>
      <c r="F687" s="149" t="s">
        <v>722</v>
      </c>
      <c r="G687" s="150" t="s">
        <v>350</v>
      </c>
      <c r="H687" s="151">
        <v>176</v>
      </c>
      <c r="I687" s="152"/>
      <c r="J687" s="151">
        <f>ROUND(I687*H687,3)</f>
        <v>0</v>
      </c>
      <c r="K687" s="149" t="s">
        <v>131</v>
      </c>
      <c r="L687" s="32"/>
      <c r="M687" s="153" t="s">
        <v>1</v>
      </c>
      <c r="N687" s="154" t="s">
        <v>38</v>
      </c>
      <c r="O687" s="55"/>
      <c r="P687" s="155">
        <f>O687*H687</f>
        <v>0</v>
      </c>
      <c r="Q687" s="155">
        <v>0</v>
      </c>
      <c r="R687" s="155">
        <f>Q687*H687</f>
        <v>0</v>
      </c>
      <c r="S687" s="155">
        <v>0</v>
      </c>
      <c r="T687" s="156">
        <f>S687*H687</f>
        <v>0</v>
      </c>
      <c r="AR687" s="157" t="s">
        <v>609</v>
      </c>
      <c r="AT687" s="157" t="s">
        <v>118</v>
      </c>
      <c r="AU687" s="157" t="s">
        <v>124</v>
      </c>
      <c r="AY687" s="17" t="s">
        <v>116</v>
      </c>
      <c r="BE687" s="158">
        <f>IF(N687="základná",J687,0)</f>
        <v>0</v>
      </c>
      <c r="BF687" s="158">
        <f>IF(N687="znížená",J687,0)</f>
        <v>0</v>
      </c>
      <c r="BG687" s="158">
        <f>IF(N687="zákl. prenesená",J687,0)</f>
        <v>0</v>
      </c>
      <c r="BH687" s="158">
        <f>IF(N687="zníž. prenesená",J687,0)</f>
        <v>0</v>
      </c>
      <c r="BI687" s="158">
        <f>IF(N687="nulová",J687,0)</f>
        <v>0</v>
      </c>
      <c r="BJ687" s="17" t="s">
        <v>124</v>
      </c>
      <c r="BK687" s="159">
        <f>ROUND(I687*H687,3)</f>
        <v>0</v>
      </c>
      <c r="BL687" s="17" t="s">
        <v>609</v>
      </c>
      <c r="BM687" s="157" t="s">
        <v>723</v>
      </c>
    </row>
    <row r="688" spans="2:65" s="12" customFormat="1">
      <c r="B688" s="160"/>
      <c r="D688" s="161" t="s">
        <v>126</v>
      </c>
      <c r="E688" s="162" t="s">
        <v>1</v>
      </c>
      <c r="F688" s="163" t="s">
        <v>724</v>
      </c>
      <c r="H688" s="164">
        <v>176</v>
      </c>
      <c r="I688" s="165"/>
      <c r="L688" s="160"/>
      <c r="M688" s="166"/>
      <c r="N688" s="167"/>
      <c r="O688" s="167"/>
      <c r="P688" s="167"/>
      <c r="Q688" s="167"/>
      <c r="R688" s="167"/>
      <c r="S688" s="167"/>
      <c r="T688" s="168"/>
      <c r="AT688" s="162" t="s">
        <v>126</v>
      </c>
      <c r="AU688" s="162" t="s">
        <v>124</v>
      </c>
      <c r="AV688" s="12" t="s">
        <v>124</v>
      </c>
      <c r="AW688" s="12" t="s">
        <v>28</v>
      </c>
      <c r="AX688" s="12" t="s">
        <v>72</v>
      </c>
      <c r="AY688" s="162" t="s">
        <v>116</v>
      </c>
    </row>
    <row r="689" spans="2:51" s="13" customFormat="1">
      <c r="B689" s="169"/>
      <c r="D689" s="161" t="s">
        <v>126</v>
      </c>
      <c r="E689" s="170" t="s">
        <v>1</v>
      </c>
      <c r="F689" s="171" t="s">
        <v>128</v>
      </c>
      <c r="H689" s="172">
        <v>176</v>
      </c>
      <c r="I689" s="173"/>
      <c r="L689" s="169"/>
      <c r="M689" s="201"/>
      <c r="N689" s="202"/>
      <c r="O689" s="202"/>
      <c r="P689" s="202"/>
      <c r="Q689" s="202"/>
      <c r="R689" s="202"/>
      <c r="S689" s="202"/>
      <c r="T689" s="203"/>
      <c r="AT689" s="170" t="s">
        <v>126</v>
      </c>
      <c r="AU689" s="170" t="s">
        <v>124</v>
      </c>
      <c r="AV689" s="13" t="s">
        <v>123</v>
      </c>
      <c r="AW689" s="13" t="s">
        <v>28</v>
      </c>
      <c r="AX689" s="13" t="s">
        <v>77</v>
      </c>
      <c r="AY689" s="170" t="s">
        <v>116</v>
      </c>
    </row>
    <row r="690" spans="2:51" s="1" customFormat="1" ht="6.95" customHeight="1">
      <c r="B690" s="44"/>
      <c r="C690" s="45"/>
      <c r="D690" s="45"/>
      <c r="E690" s="45"/>
      <c r="F690" s="45"/>
      <c r="G690" s="45"/>
      <c r="H690" s="45"/>
      <c r="I690" s="107"/>
      <c r="J690" s="45"/>
      <c r="K690" s="45"/>
      <c r="L690" s="32"/>
    </row>
  </sheetData>
  <autoFilter ref="C128:K689"/>
  <mergeCells count="6">
    <mergeCell ref="E121:H121"/>
    <mergeCell ref="L2:V2"/>
    <mergeCell ref="E7:H7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201904072 - Rekonštrukcia...</vt:lpstr>
      <vt:lpstr>'201904072 - Rekonštrukcia...'!Názvy_tlače</vt:lpstr>
      <vt:lpstr>'Rekapitulácia stavby'!Názvy_tlače</vt:lpstr>
      <vt:lpstr>'201904072 - Rekonštrukcia...'!Oblasť_tlače</vt:lpstr>
      <vt:lpstr>'Rekapitulácia stavby'!Oblasť_tlače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Ľubka-HP\Ľubka</dc:creator>
  <cp:lastModifiedBy>Bednaricova</cp:lastModifiedBy>
  <dcterms:created xsi:type="dcterms:W3CDTF">2019-05-29T19:53:08Z</dcterms:created>
  <dcterms:modified xsi:type="dcterms:W3CDTF">2019-06-03T07:27:04Z</dcterms:modified>
</cp:coreProperties>
</file>