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3040" windowHeight="9555" tabRatio="937"/>
  </bookViews>
  <sheets>
    <sheet name="E.4.1_rekapitulace EUR" sheetId="26" r:id="rId1"/>
    <sheet name="4.2 SOUPIS PRACÍ EUR_rev.A" sheetId="28" r:id="rId2"/>
  </sheets>
  <definedNames>
    <definedName name="cisloobjektu">#REF!</definedName>
    <definedName name="cislostavby">#REF!</definedName>
    <definedName name="Datum" localSheetId="1">#REF!</definedName>
    <definedName name="Datum">#REF!</definedName>
    <definedName name="Dil" localSheetId="1">#REF!</definedName>
    <definedName name="Dil">#REF!</definedName>
    <definedName name="Dodavka" localSheetId="1">#REF!</definedName>
    <definedName name="Dodavka">#REF!</definedName>
    <definedName name="Dodavka0">"$položky.$#ref!$#REF!"</definedName>
    <definedName name="HSV" localSheetId="1">#REF!</definedName>
    <definedName name="HSV">#REF!</definedName>
    <definedName name="HSV0">"$položky.$#ref!$#REF!"</definedName>
    <definedName name="HZS" localSheetId="1">#REF!</definedName>
    <definedName name="HZS">#REF!</definedName>
    <definedName name="HZS0">"$položky.$#ref!$#REF!"</definedName>
    <definedName name="JKSO">#REF!</definedName>
    <definedName name="MJ">#REF!</definedName>
    <definedName name="Mont" localSheetId="1">#REF!</definedName>
    <definedName name="Mont">#REF!</definedName>
    <definedName name="Montaz0">"$položky.$#ref!$#REF!"</definedName>
    <definedName name="NazevDilu" localSheetId="1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1">'4.2 SOUPIS PRACÍ EUR_rev.A'!$A$2:$G$244</definedName>
    <definedName name="PocetMJ">#REF!</definedName>
    <definedName name="Poznamka" localSheetId="1">#REF!</definedName>
    <definedName name="Poznamka">#REF!</definedName>
    <definedName name="Projektant">#REF!</definedName>
    <definedName name="PSV" localSheetId="1">#REF!</definedName>
    <definedName name="PSV">#REF!</definedName>
    <definedName name="PSV0">"$položky.$#ref!$#REF!"</definedName>
    <definedName name="SazbaDPH1" localSheetId="1">#REF!</definedName>
    <definedName name="SazbaDPH1">#REF!</definedName>
    <definedName name="SazbaDPH2" localSheetId="1">#REF!</definedName>
    <definedName name="SazbaDPH2">#REF!</definedName>
    <definedName name="SloupecCC" localSheetId="1">'4.2 SOUPIS PRACÍ EUR_rev.A'!#REF!</definedName>
    <definedName name="SloupecCC">#REF!</definedName>
    <definedName name="SloupecCisloPol" localSheetId="1">'4.2 SOUPIS PRACÍ EUR_rev.A'!#REF!</definedName>
    <definedName name="SloupecCisloPol">#REF!</definedName>
    <definedName name="SloupecJC" localSheetId="1">'4.2 SOUPIS PRACÍ EUR_rev.A'!#REF!</definedName>
    <definedName name="SloupecJC">#REF!</definedName>
    <definedName name="SloupecMJ" localSheetId="1">'4.2 SOUPIS PRACÍ EUR_rev.A'!#REF!</definedName>
    <definedName name="SloupecMJ">#REF!</definedName>
    <definedName name="SloupecMnozstvi" localSheetId="1">'4.2 SOUPIS PRACÍ EUR_rev.A'!#REF!</definedName>
    <definedName name="SloupecMnozstvi">#REF!</definedName>
    <definedName name="SloupecNazPol" localSheetId="1">'4.2 SOUPIS PRACÍ EUR_rev.A'!#REF!</definedName>
    <definedName name="SloupecNazPol">#REF!</definedName>
    <definedName name="SloupecPC" localSheetId="1">'4.2 SOUPIS PRACÍ EUR_rev.A'!#REF!</definedName>
    <definedName name="SloupecPC">#REF!</definedName>
    <definedName name="solver_lin" localSheetId="1">0</definedName>
    <definedName name="solver_num" localSheetId="1">0</definedName>
    <definedName name="solver_opt" localSheetId="1">"$položky.$#ref!$#REF!"</definedName>
    <definedName name="solver_typ" localSheetId="1">1</definedName>
    <definedName name="solver_val" localSheetId="1">0</definedName>
    <definedName name="Typ">"$položky.$#ref!$#REF!"</definedName>
    <definedName name="VRN" localSheetId="1">#REF!</definedName>
    <definedName name="VRN">#REF!</definedName>
    <definedName name="VRNKc">"$rekapitulace.$#ref!$#REF!"</definedName>
    <definedName name="VRNnazev">"$rekapitulace.$#ref!$#REF!"</definedName>
    <definedName name="VRNproc">"$rekapitulace.$#ref!$#REF!"</definedName>
    <definedName name="VRNzakl">"$rekapitulace.$#ref!$#REF!"</definedName>
    <definedName name="Zakazka">#REF!</definedName>
    <definedName name="Zaklad22" localSheetId="1">#REF!</definedName>
    <definedName name="Zaklad22">#REF!</definedName>
    <definedName name="Zaklad5" localSheetId="1">#REF!</definedName>
    <definedName name="Zaklad5">#REF!</definedName>
    <definedName name="Zhotovitel">#REF!</definedName>
  </definedNames>
  <calcPr calcId="145621"/>
</workbook>
</file>

<file path=xl/calcChain.xml><?xml version="1.0" encoding="utf-8"?>
<calcChain xmlns="http://schemas.openxmlformats.org/spreadsheetml/2006/main">
  <c r="G6" i="28" l="1"/>
  <c r="G7" i="28"/>
  <c r="G8" i="28"/>
  <c r="G9" i="28"/>
  <c r="G10" i="28"/>
  <c r="G11" i="28"/>
  <c r="G13" i="28"/>
  <c r="G14" i="28"/>
  <c r="G17" i="28"/>
  <c r="G19" i="28"/>
  <c r="G20" i="28"/>
  <c r="G22" i="28"/>
  <c r="G23" i="28"/>
  <c r="G24" i="28"/>
  <c r="G25" i="28"/>
  <c r="G26" i="28"/>
  <c r="G30" i="28"/>
  <c r="G31" i="28"/>
  <c r="G32" i="28"/>
  <c r="G33" i="28"/>
  <c r="G36" i="28"/>
  <c r="G37" i="28"/>
  <c r="G38" i="28"/>
  <c r="G39" i="28"/>
  <c r="G42" i="28"/>
  <c r="G43" i="28"/>
  <c r="G44" i="28"/>
  <c r="G45" i="28"/>
  <c r="G48" i="28"/>
  <c r="G49" i="28"/>
  <c r="G50" i="28"/>
  <c r="G51" i="28"/>
  <c r="G54" i="28"/>
  <c r="G55" i="28"/>
  <c r="G56" i="28"/>
  <c r="G57" i="28"/>
  <c r="G58" i="28"/>
  <c r="G59" i="28"/>
  <c r="G60" i="28"/>
  <c r="G62" i="28"/>
  <c r="G63" i="28"/>
  <c r="G64" i="28"/>
  <c r="G70" i="28"/>
  <c r="G71" i="28"/>
  <c r="G72" i="28"/>
  <c r="G79" i="28"/>
  <c r="G82" i="28"/>
  <c r="G83" i="28"/>
  <c r="G84" i="28"/>
  <c r="G85" i="28"/>
  <c r="G88" i="28"/>
  <c r="G91" i="28"/>
  <c r="G97" i="28" s="1"/>
  <c r="G92" i="28"/>
  <c r="G94" i="28"/>
  <c r="G95" i="28"/>
  <c r="G96" i="28"/>
  <c r="G100" i="28"/>
  <c r="G101" i="28"/>
  <c r="G102" i="28"/>
  <c r="G118" i="28"/>
  <c r="G127" i="28"/>
  <c r="G128" i="28"/>
  <c r="G129" i="28"/>
  <c r="G130" i="28"/>
  <c r="G131" i="28"/>
  <c r="G132" i="28"/>
  <c r="G133" i="28"/>
  <c r="G134" i="28"/>
  <c r="G135" i="28"/>
  <c r="G136" i="28"/>
  <c r="G139" i="28"/>
  <c r="G140" i="28"/>
  <c r="G141" i="28"/>
  <c r="G142" i="28"/>
  <c r="G143" i="28"/>
  <c r="G145" i="28"/>
  <c r="G146" i="28"/>
  <c r="G147" i="28"/>
  <c r="G148" i="28"/>
  <c r="G149" i="28"/>
  <c r="G150" i="28"/>
  <c r="G152" i="28"/>
  <c r="G153" i="28"/>
  <c r="G154" i="28"/>
  <c r="G155" i="28"/>
  <c r="G156" i="28"/>
  <c r="G157" i="28"/>
  <c r="G158" i="28"/>
  <c r="G160" i="28"/>
  <c r="G161" i="28"/>
  <c r="G162" i="28"/>
  <c r="G163" i="28"/>
  <c r="G164" i="28"/>
  <c r="G165" i="28"/>
  <c r="G166" i="28"/>
  <c r="G167" i="28"/>
  <c r="G168" i="28"/>
  <c r="BJ382" i="28"/>
  <c r="BJ383" i="28" s="1"/>
  <c r="BI382" i="28"/>
  <c r="BI383" i="28" s="1"/>
  <c r="BH382" i="28"/>
  <c r="BH383" i="28" s="1"/>
  <c r="BG382" i="28"/>
  <c r="BG383" i="28" s="1"/>
  <c r="BF382" i="28"/>
  <c r="BF383" i="28" s="1"/>
  <c r="BJ379" i="28"/>
  <c r="BJ380" i="28" s="1"/>
  <c r="BI379" i="28"/>
  <c r="BI380" i="28" s="1"/>
  <c r="BH379" i="28"/>
  <c r="BH380" i="28" s="1"/>
  <c r="BG379" i="28"/>
  <c r="BG380" i="28" s="1"/>
  <c r="BF379" i="28"/>
  <c r="BF380" i="28" s="1"/>
  <c r="BJ369" i="28"/>
  <c r="BJ370" i="28" s="1"/>
  <c r="BI369" i="28"/>
  <c r="BH369" i="28"/>
  <c r="BG369" i="28"/>
  <c r="BF369" i="28"/>
  <c r="BJ367" i="28"/>
  <c r="BI367" i="28"/>
  <c r="BH367" i="28"/>
  <c r="BG367" i="28"/>
  <c r="BG370" i="28" s="1"/>
  <c r="BF367" i="28"/>
  <c r="BF370" i="28"/>
  <c r="BJ198" i="28"/>
  <c r="BI198" i="28"/>
  <c r="BH198" i="28"/>
  <c r="BG198" i="28"/>
  <c r="BF198" i="28"/>
  <c r="G138" i="28"/>
  <c r="D93" i="28"/>
  <c r="G93" i="28"/>
  <c r="D86" i="28"/>
  <c r="G86" i="28"/>
  <c r="D66" i="28"/>
  <c r="G66" i="28"/>
  <c r="D65" i="28"/>
  <c r="BI370" i="28"/>
  <c r="F74" i="28"/>
  <c r="D6" i="26" s="1"/>
  <c r="G104" i="28"/>
  <c r="G12" i="28"/>
  <c r="G74" i="28"/>
  <c r="G103" i="28"/>
  <c r="G169" i="28"/>
  <c r="D8" i="26"/>
  <c r="F123" i="28"/>
  <c r="D7" i="26" s="1"/>
  <c r="G123" i="28"/>
  <c r="G171" i="28" s="1"/>
  <c r="D10" i="26" l="1"/>
  <c r="D11" i="26" s="1"/>
  <c r="F171" i="28"/>
  <c r="BH370" i="28"/>
</calcChain>
</file>

<file path=xl/sharedStrings.xml><?xml version="1.0" encoding="utf-8"?>
<sst xmlns="http://schemas.openxmlformats.org/spreadsheetml/2006/main" count="291" uniqueCount="157">
  <si>
    <t>MJ</t>
  </si>
  <si>
    <t>množství</t>
  </si>
  <si>
    <t>cena / MJ</t>
  </si>
  <si>
    <t>celkem (Kč)</t>
  </si>
  <si>
    <t>m3</t>
  </si>
  <si>
    <t>m2</t>
  </si>
  <si>
    <t>t</t>
  </si>
  <si>
    <t>m</t>
  </si>
  <si>
    <t>ks</t>
  </si>
  <si>
    <t>bez DPH</t>
  </si>
  <si>
    <t>Dodávka</t>
  </si>
  <si>
    <t>Cena za SO</t>
  </si>
  <si>
    <t>Stavební objekt</t>
  </si>
  <si>
    <t>Betonářské práce - strojově+ručně hlazené</t>
  </si>
  <si>
    <t>Zemní práce</t>
  </si>
  <si>
    <t>Geotextílie netkaná pro ochranu, separaci nebo filtraci, měrná hmotnost přes 200 do 300 g/m2</t>
  </si>
  <si>
    <t>Bourání konstrukcí</t>
  </si>
  <si>
    <t>Bourání plotu v 2,5 m tyčkových, laťkových, prkenných z drátěného pletiva nebo plechu</t>
  </si>
  <si>
    <t>kus</t>
  </si>
  <si>
    <t>Antikorozní nátěr oceli RAL 9005</t>
  </si>
  <si>
    <t>Dřevěné latě vč.dopravy a lakování</t>
  </si>
  <si>
    <t>Řezání a osazení latí</t>
  </si>
  <si>
    <t>Ocelový profil 50x50x3</t>
  </si>
  <si>
    <t>Ocelový profil 50x20x2</t>
  </si>
  <si>
    <t>Vodorovné přemístění výkopku z hor.1-4 do 50 m</t>
  </si>
  <si>
    <t>Zemina - nákup a dovoz, distribuce</t>
  </si>
  <si>
    <t>Jemné dokončovací strojové a ruční zemní práce</t>
  </si>
  <si>
    <t>Modelace překážek tělesa ze ŠD</t>
  </si>
  <si>
    <t>Beton C25/30, doprava</t>
  </si>
  <si>
    <t>Strojově a ručně hlazený beton C25/30 na vodorovných plochách, řezání dilatací, tmelení dilatací</t>
  </si>
  <si>
    <t>Bednění překážek a desky, CNC šablony, systémové bednění</t>
  </si>
  <si>
    <t>Bet.výztuž+ruční vázání</t>
  </si>
  <si>
    <t>Koping TR 60x3, pozink, nátěr RAL 9005 + ohýbání</t>
  </si>
  <si>
    <t>Kladení drenážního potrubí z flexibilního PVC, průměru do 100 mm s obsybem ze štěrkopísku/nebo geotextílie</t>
  </si>
  <si>
    <t>Trubka drenážní flexibilní PipeLife D 100 mm</t>
  </si>
  <si>
    <t xml:space="preserve">Odvodnění </t>
  </si>
  <si>
    <t>Montáž dřevěné terasy</t>
  </si>
  <si>
    <t>Hoblované terasové prkno, 27x143, modřín sibiřský, impregace</t>
  </si>
  <si>
    <t>Výroba kce - řezání + svařování</t>
  </si>
  <si>
    <t>Celkem SO1 - Skatepark</t>
  </si>
  <si>
    <t>Hloubení nezapaž. jam hor.3 do 1000 m3</t>
  </si>
  <si>
    <t xml:space="preserve">Celkem </t>
  </si>
  <si>
    <t>Urban park Tbiliska</t>
  </si>
  <si>
    <t>Bourání basketbalových košů</t>
  </si>
  <si>
    <t>ha</t>
  </si>
  <si>
    <t>Kácení stromů</t>
  </si>
  <si>
    <t>Řezání do stávající asfaltové plochy</t>
  </si>
  <si>
    <t>Bourání asfaltové plochy - tl. 100 mm</t>
  </si>
  <si>
    <t xml:space="preserve">přesun hmot - asfalt </t>
  </si>
  <si>
    <t>Odstranění stávající odpadkového koše</t>
  </si>
  <si>
    <t>Odstranění travin z celkové plochy asfaltu</t>
  </si>
  <si>
    <t>(170 m2 x 0,9 m) =150 m3</t>
  </si>
  <si>
    <t>Kačírek - nákup a dovoz, distribuce</t>
  </si>
  <si>
    <t>Podklad ze štěrkodrtě ŠD tl. Cca 300 mm + zhutnění</t>
  </si>
  <si>
    <t>Rail TR 60x5, pozink, nátěr RAL 9005 + výroba, ukotvení</t>
  </si>
  <si>
    <t>Jekl 100x100x4, pozink, nátěr RAL 9005 (překážky)</t>
  </si>
  <si>
    <t>4 x 2,2 m + 7 m + 4,3 m + 23,3 m + 39 m</t>
  </si>
  <si>
    <t xml:space="preserve">Přesun hmot pro zámečnické konstr., výšky do 6 m (překážky) </t>
  </si>
  <si>
    <t>Basketbalového koše + kotvení</t>
  </si>
  <si>
    <t>Konstrukce zámečnické SO.01</t>
  </si>
  <si>
    <t>Víko žlabu - zakázková výroby, usazení do betonu, pozink, RAL 9005</t>
  </si>
  <si>
    <t>Beton C25/30 -15cm, ruční modelace a hlazení, specifikace dle PD na šikmých plochách a radiusech, řezání dilatací</t>
  </si>
  <si>
    <t>Jekl 50x30x3, pozink, nátěr RAL 9005 (podium)</t>
  </si>
  <si>
    <t>KVH hranol 120x240 C24, impregnace</t>
  </si>
  <si>
    <t>Hoblovaná terasová fošna, 50x143, modřín sibiřský, impregace</t>
  </si>
  <si>
    <t>Spojovací materiál, kotvy do betonu, vruty se zápustnou hlavou, pozink</t>
  </si>
  <si>
    <t>-</t>
  </si>
  <si>
    <t>Betonová kce</t>
  </si>
  <si>
    <t>Manipulační víka v terase viz. PD</t>
  </si>
  <si>
    <t>Piknikový stůl</t>
  </si>
  <si>
    <t>Vykonzolovaná lavice</t>
  </si>
  <si>
    <t>Celkem lavice</t>
  </si>
  <si>
    <t>Jekl 50x50x3,</t>
  </si>
  <si>
    <t>Výroba kce - řezání + svařování + kotvení + pozink, nátěr RAL 9005</t>
  </si>
  <si>
    <t xml:space="preserve">Jekl 50x80x3, </t>
  </si>
  <si>
    <t>cena lavice za metr</t>
  </si>
  <si>
    <t>Odpadkové koše</t>
  </si>
  <si>
    <t>výrobek dle PD</t>
  </si>
  <si>
    <t>Ochrana stromů</t>
  </si>
  <si>
    <t xml:space="preserve">výrobek dle PD </t>
  </si>
  <si>
    <t>Zábradlí</t>
  </si>
  <si>
    <t>SO02 - Dřevěné podium</t>
  </si>
  <si>
    <t>SO01 - Skatepark</t>
  </si>
  <si>
    <t>Cena celkem</t>
  </si>
  <si>
    <t>SO03 - Sadové úpravy</t>
  </si>
  <si>
    <t>Celkem SO03 - Sadové úpravy</t>
  </si>
  <si>
    <t>Celkem SO02 - Dřevěné podium</t>
  </si>
  <si>
    <t>Celkem piknikový stůl</t>
  </si>
  <si>
    <t>SO1 - Betonová konstrukce</t>
  </si>
  <si>
    <t>SO2 - Dřevěná podia</t>
  </si>
  <si>
    <t>SO3 - Sadové úpravy</t>
  </si>
  <si>
    <t>E.4.1</t>
  </si>
  <si>
    <t>E.4.2</t>
  </si>
  <si>
    <t>Tesařské a zámečnické práce</t>
  </si>
  <si>
    <t>Zahradnícké práce</t>
  </si>
  <si>
    <t>KVH hranol 60x80 C24, impregnace</t>
  </si>
  <si>
    <t>Hloubení jam pro výsadbu dřevin strojně v rovině nebo ve svahu do 1:5 objem jamky do 0,50 m3</t>
  </si>
  <si>
    <t>Výsadba dřeviny s balem D do 0,6 m do jamky se zalitím v rovině a svahu do 1:5</t>
  </si>
  <si>
    <t>aplikace půdního kondicionéru do výsdbové jámy</t>
  </si>
  <si>
    <t>Mulčování záhonů kačírkem tl. vrstvy do 0,1 m v rovině a svahu do 1:5</t>
  </si>
  <si>
    <t xml:space="preserve">    Nátěr přípravkem Arboflex (2 vrstvy) včetně očištění kmene</t>
  </si>
  <si>
    <t>Řez stromu výchovný alejových stromů výšky přes 4 do 6 m</t>
  </si>
  <si>
    <t>Montáž prvků městské a zahradní architektury hmotnosti do 0,1 t (instalace demontovatelných částí podia v těsné blízkosti stromů)</t>
  </si>
  <si>
    <t>Montáž prvků městské a zahradní architektury hmotnosti do 0,1 t (ochranná a kotvicí konstrukce ke stromům)</t>
  </si>
  <si>
    <t>Ukotvení dřeviny textilními popruhy k připravené konstrukci (vč. materiálu)</t>
  </si>
  <si>
    <t>Práce - výsadba stromů</t>
  </si>
  <si>
    <t>Instalace vaků na zalévání</t>
  </si>
  <si>
    <t>Materiál - výsadba stromů</t>
  </si>
  <si>
    <t>Gleditsia triacanthos ´Moraine´ - zb, ok 10-12</t>
  </si>
  <si>
    <t>Jeklová konstrukce k ochraně a kotvení stromů, svařovaná, demontovatelná (dle sppecifikace v TZ)</t>
  </si>
  <si>
    <t>ochranný nátěr arboflex (250 g/strom - kmenný tvar)</t>
  </si>
  <si>
    <t>kg</t>
  </si>
  <si>
    <t>půdní kondicionér (200 g /strom)</t>
  </si>
  <si>
    <t>voda na zalití (60 l/strom)</t>
  </si>
  <si>
    <t>vaky na zalévání stromů (vaky po ukončení rozvojové péče zůstanou v majetku investora)</t>
  </si>
  <si>
    <t>Rozvojová péče - 1. rok</t>
  </si>
  <si>
    <t>Zalití rostlin vodou plocha do 20 m2 (60 l/strom, 12 opakování)</t>
  </si>
  <si>
    <t>Dovoz vody pro zálivku rostlin za vzdálenost do 1000 m</t>
  </si>
  <si>
    <t>Kontrola stavu dřevin a kontrola úvazků kotvení (4 x ročně)</t>
  </si>
  <si>
    <t xml:space="preserve">Znovuuvázání dřeviny ke kůlům </t>
  </si>
  <si>
    <t>Odplevelení výsadeb dřevin soliterních 4x ročně (včetně odstranění odpadků)</t>
  </si>
  <si>
    <t>odinstalování vaků na zalévání</t>
  </si>
  <si>
    <t>instalace vaků na zalévání</t>
  </si>
  <si>
    <t>Zalití rostlin vodou plocha do 20 m2 (60 l/strom, 8 opakování)</t>
  </si>
  <si>
    <t>Rozvojová péče - 2. rok</t>
  </si>
  <si>
    <t>Rozvojová péče - 3. rok</t>
  </si>
  <si>
    <t>Zalití rostlin vodou plocha do 20 m2 (60 l/strom - 6 opakování)</t>
  </si>
  <si>
    <t xml:space="preserve">Kontrola stavu dřevin a kontrola úvazků kotvení </t>
  </si>
  <si>
    <t xml:space="preserve">Odstranění úvazku dřeviny </t>
  </si>
  <si>
    <t>Odvoz a likvidace ořezaných větví</t>
  </si>
  <si>
    <t>celkem (EUR)</t>
  </si>
  <si>
    <t>s DPH 20%</t>
  </si>
  <si>
    <t>Urban park Tbiliská</t>
  </si>
  <si>
    <t>Beton podlaha</t>
  </si>
  <si>
    <t>Beton šikmé plochy+rádius</t>
  </si>
  <si>
    <t>Beton schody sever</t>
  </si>
  <si>
    <t xml:space="preserve">18 m2 x 0,0093 t </t>
  </si>
  <si>
    <t>0.2</t>
  </si>
  <si>
    <t xml:space="preserve">24 m2 x 0,0093 t </t>
  </si>
  <si>
    <t>Opěrné zídky podia</t>
  </si>
  <si>
    <t>Beton C16/20, doprava</t>
  </si>
  <si>
    <t>Uložení tvárnic ztraceného bednění tl.30 cm, zalití tvárnic betonem</t>
  </si>
  <si>
    <t>Beton schody jih+pobyt. schody</t>
  </si>
  <si>
    <t>Výztuž nad základ zdí z betonářské oceli</t>
  </si>
  <si>
    <t>Uložení tvárnic ztraceného bednění tl.10 cm, zalití tvárnic betonem</t>
  </si>
  <si>
    <t>Beton C25/30, doprava - věnec</t>
  </si>
  <si>
    <t>Bednění věnce</t>
  </si>
  <si>
    <t>nebo alternativa viz PD</t>
  </si>
  <si>
    <t>odstranění zeminy do hl. 1m: 141 m2 x 1 m</t>
  </si>
  <si>
    <t xml:space="preserve">947 m2 x 0,0093 t </t>
  </si>
  <si>
    <t xml:space="preserve">55 m2 x 0,0093 t </t>
  </si>
  <si>
    <t xml:space="preserve"> BEZ DPH</t>
  </si>
  <si>
    <r>
      <t xml:space="preserve">KVH hranol 50x30 C24, impregnace - </t>
    </r>
    <r>
      <rPr>
        <b/>
        <sz val="8"/>
        <color indexed="8"/>
        <rFont val="Tahoma"/>
        <family val="2"/>
        <charset val="238"/>
      </rPr>
      <t>ALTERNATIVA</t>
    </r>
  </si>
  <si>
    <t xml:space="preserve"> -  POLOŽKY ZELENĚ NEJSOU SOUČÁSTÍ PRACÍ DODAVATELE SKATEPARKU, PROSÍM NEVYPLŃOVAT CENU</t>
  </si>
  <si>
    <t>Položkový rozpočet rev_A</t>
  </si>
  <si>
    <t>Rekapitulace stavebních objektů rev_A</t>
  </si>
  <si>
    <t>celkom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</si>
</sst>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4" formatCode="#,##0.00\ [$Kč-405];[Red]\-#,##0.00\ [$Kč-405]"/>
    <numFmt numFmtId="178" formatCode="#,##0\ &quot;Kč&quot;"/>
    <numFmt numFmtId="179" formatCode="[$-405]General"/>
    <numFmt numFmtId="184" formatCode="_-* #,##0.00\ [$€-1]_-;\-* #,##0.00\ [$€-1]_-;_-* &quot;-&quot;??\ [$€-1]_-;_-@_-"/>
    <numFmt numFmtId="189" formatCode="_-* #,##0\ [$Kč-405]_-;\-* #,##0\ [$Kč-405]_-;_-* &quot;-&quot;??\ [$Kč-405]_-;_-@_-"/>
    <numFmt numFmtId="191" formatCode="_-* #,##0\ [$€-1]_-;\-* #,##0\ [$€-1]_-;_-* &quot;-&quot;??\ [$€-1]_-;_-@_-"/>
    <numFmt numFmtId="192" formatCode="#,##0\ [$EUR];\-#,##0\ [$EUR]"/>
  </numFmts>
  <fonts count="28" x14ac:knownFonts="1">
    <font>
      <sz val="11"/>
      <color indexed="8"/>
      <name val="Arial CE"/>
      <family val="2"/>
      <charset val="238"/>
    </font>
    <font>
      <sz val="10"/>
      <name val="Arial"/>
      <charset val="238"/>
    </font>
    <font>
      <b/>
      <i/>
      <sz val="16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i/>
      <u/>
      <sz val="11"/>
      <color indexed="8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1"/>
      <color indexed="8"/>
      <name val="Arial CE"/>
      <charset val="238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i/>
      <sz val="8"/>
      <color indexed="8"/>
      <name val="Tahoma"/>
      <family val="2"/>
      <charset val="238"/>
    </font>
    <font>
      <i/>
      <sz val="9"/>
      <color indexed="8"/>
      <name val="Tahoma"/>
      <family val="2"/>
      <charset val="238"/>
    </font>
    <font>
      <sz val="8"/>
      <name val="Tahoma"/>
      <family val="2"/>
      <charset val="238"/>
    </font>
    <font>
      <sz val="8"/>
      <color indexed="12"/>
      <name val="Tahoma"/>
      <family val="2"/>
      <charset val="238"/>
    </font>
    <font>
      <sz val="8"/>
      <name val="Trebuchet MS"/>
      <family val="2"/>
    </font>
    <font>
      <b/>
      <sz val="11"/>
      <name val="Arial"/>
      <family val="2"/>
      <charset val="238"/>
    </font>
    <font>
      <b/>
      <sz val="8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9">
    <xf numFmtId="0" fontId="0" fillId="0" borderId="0"/>
    <xf numFmtId="179" fontId="23" fillId="0" borderId="0" applyBorder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20" fillId="0" borderId="0"/>
    <xf numFmtId="0" fontId="3" fillId="0" borderId="0"/>
    <xf numFmtId="9" fontId="1" fillId="0" borderId="0" applyFill="0" applyBorder="0" applyAlignment="0" applyProtection="0"/>
    <xf numFmtId="0" fontId="4" fillId="0" borderId="0"/>
    <xf numFmtId="174" fontId="4" fillId="0" borderId="0"/>
  </cellStyleXfs>
  <cellXfs count="219">
    <xf numFmtId="0" fontId="0" fillId="0" borderId="0" xfId="0"/>
    <xf numFmtId="0" fontId="0" fillId="0" borderId="0" xfId="0" applyBorder="1"/>
    <xf numFmtId="0" fontId="6" fillId="0" borderId="0" xfId="0" applyFont="1"/>
    <xf numFmtId="49" fontId="10" fillId="0" borderId="1" xfId="5" applyNumberFormat="1" applyFont="1" applyBorder="1" applyAlignment="1">
      <alignment horizontal="center" shrinkToFit="1"/>
    </xf>
    <xf numFmtId="0" fontId="7" fillId="0" borderId="0" xfId="5" applyFont="1" applyBorder="1"/>
    <xf numFmtId="49" fontId="10" fillId="0" borderId="1" xfId="5" applyNumberFormat="1" applyFont="1" applyFill="1" applyBorder="1" applyAlignment="1">
      <alignment horizontal="center" shrinkToFit="1"/>
    </xf>
    <xf numFmtId="0" fontId="7" fillId="0" borderId="0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center"/>
    </xf>
    <xf numFmtId="0" fontId="12" fillId="0" borderId="0" xfId="0" applyFont="1"/>
    <xf numFmtId="4" fontId="8" fillId="0" borderId="0" xfId="5" applyNumberFormat="1" applyFont="1" applyBorder="1" applyAlignment="1">
      <alignment horizontal="right"/>
    </xf>
    <xf numFmtId="3" fontId="6" fillId="0" borderId="0" xfId="0" applyNumberFormat="1" applyFont="1" applyBorder="1"/>
    <xf numFmtId="0" fontId="0" fillId="0" borderId="0" xfId="0" applyAlignment="1">
      <alignment horizontal="center"/>
    </xf>
    <xf numFmtId="3" fontId="5" fillId="0" borderId="0" xfId="0" applyNumberFormat="1" applyFont="1" applyFill="1" applyBorder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0" xfId="0" applyFont="1"/>
    <xf numFmtId="178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3" fontId="8" fillId="0" borderId="0" xfId="0" applyNumberFormat="1" applyFont="1" applyFill="1" applyBorder="1"/>
    <xf numFmtId="0" fontId="7" fillId="0" borderId="0" xfId="5" applyFont="1"/>
    <xf numFmtId="0" fontId="7" fillId="0" borderId="0" xfId="5" applyFont="1" applyFill="1"/>
    <xf numFmtId="0" fontId="15" fillId="0" borderId="0" xfId="5" applyFont="1"/>
    <xf numFmtId="3" fontId="7" fillId="0" borderId="0" xfId="5" applyNumberFormat="1" applyFont="1"/>
    <xf numFmtId="0" fontId="7" fillId="0" borderId="0" xfId="5" applyFont="1" applyAlignment="1">
      <alignment vertical="center"/>
    </xf>
    <xf numFmtId="0" fontId="7" fillId="0" borderId="0" xfId="5" applyFont="1" applyBorder="1" applyAlignment="1">
      <alignment vertical="center"/>
    </xf>
    <xf numFmtId="0" fontId="17" fillId="0" borderId="0" xfId="5" applyFont="1" applyBorder="1" applyAlignment="1">
      <alignment vertical="center"/>
    </xf>
    <xf numFmtId="0" fontId="17" fillId="0" borderId="0" xfId="5" applyFont="1" applyBorder="1"/>
    <xf numFmtId="4" fontId="10" fillId="0" borderId="1" xfId="5" applyNumberFormat="1" applyFont="1" applyBorder="1" applyAlignment="1">
      <alignment horizontal="center" vertical="center"/>
    </xf>
    <xf numFmtId="4" fontId="10" fillId="0" borderId="1" xfId="5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3" fontId="17" fillId="0" borderId="0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vertical="center"/>
    </xf>
    <xf numFmtId="0" fontId="7" fillId="0" borderId="0" xfId="5" applyFont="1" applyFill="1" applyBorder="1"/>
    <xf numFmtId="0" fontId="7" fillId="0" borderId="0" xfId="5" applyFont="1" applyFill="1" applyBorder="1" applyAlignment="1">
      <alignment horizontal="center" vertical="center"/>
    </xf>
    <xf numFmtId="0" fontId="10" fillId="0" borderId="0" xfId="5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0" fontId="8" fillId="0" borderId="0" xfId="5" applyFont="1" applyFill="1" applyBorder="1" applyAlignment="1">
      <alignment horizontal="center" vertical="center"/>
    </xf>
    <xf numFmtId="49" fontId="10" fillId="0" borderId="0" xfId="5" applyNumberFormat="1" applyFont="1" applyFill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10" fillId="4" borderId="1" xfId="5" applyNumberFormat="1" applyFont="1" applyFill="1" applyBorder="1" applyAlignment="1">
      <alignment horizontal="center" vertical="center"/>
    </xf>
    <xf numFmtId="4" fontId="7" fillId="0" borderId="0" xfId="5" applyNumberFormat="1" applyFont="1" applyBorder="1" applyAlignment="1">
      <alignment horizontal="center"/>
    </xf>
    <xf numFmtId="4" fontId="7" fillId="0" borderId="0" xfId="5" applyNumberFormat="1" applyFont="1" applyFill="1" applyBorder="1" applyAlignment="1">
      <alignment horizontal="center"/>
    </xf>
    <xf numFmtId="4" fontId="17" fillId="0" borderId="0" xfId="5" applyNumberFormat="1" applyFont="1" applyBorder="1" applyAlignment="1">
      <alignment horizontal="center"/>
    </xf>
    <xf numFmtId="4" fontId="7" fillId="0" borderId="0" xfId="5" applyNumberFormat="1" applyFont="1" applyAlignment="1">
      <alignment horizontal="center"/>
    </xf>
    <xf numFmtId="49" fontId="24" fillId="0" borderId="33" xfId="5" applyNumberFormat="1" applyFont="1" applyBorder="1" applyAlignment="1">
      <alignment horizontal="center" shrinkToFit="1"/>
    </xf>
    <xf numFmtId="0" fontId="10" fillId="0" borderId="4" xfId="5" applyFont="1" applyBorder="1" applyAlignment="1">
      <alignment vertical="top" wrapText="1"/>
    </xf>
    <xf numFmtId="4" fontId="10" fillId="0" borderId="4" xfId="5" applyNumberFormat="1" applyFont="1" applyBorder="1" applyAlignment="1">
      <alignment horizontal="center"/>
    </xf>
    <xf numFmtId="49" fontId="18" fillId="3" borderId="1" xfId="5" applyNumberFormat="1" applyFont="1" applyFill="1" applyBorder="1" applyAlignment="1">
      <alignment horizontal="center" wrapText="1"/>
    </xf>
    <xf numFmtId="49" fontId="18" fillId="3" borderId="1" xfId="5" applyNumberFormat="1" applyFont="1" applyFill="1" applyBorder="1" applyAlignment="1">
      <alignment wrapText="1"/>
    </xf>
    <xf numFmtId="49" fontId="10" fillId="0" borderId="3" xfId="5" applyNumberFormat="1" applyFont="1" applyBorder="1" applyAlignment="1">
      <alignment shrinkToFit="1"/>
    </xf>
    <xf numFmtId="4" fontId="11" fillId="0" borderId="5" xfId="5" applyNumberFormat="1" applyFont="1" applyBorder="1" applyAlignment="1">
      <alignment horizontal="center"/>
    </xf>
    <xf numFmtId="49" fontId="9" fillId="0" borderId="6" xfId="0" applyNumberFormat="1" applyFont="1" applyBorder="1"/>
    <xf numFmtId="4" fontId="10" fillId="0" borderId="3" xfId="5" applyNumberFormat="1" applyFont="1" applyBorder="1" applyAlignment="1">
      <alignment horizontal="center" vertical="center"/>
    </xf>
    <xf numFmtId="4" fontId="24" fillId="0" borderId="34" xfId="5" applyNumberFormat="1" applyFont="1" applyBorder="1" applyAlignment="1">
      <alignment horizontal="center" vertical="center"/>
    </xf>
    <xf numFmtId="4" fontId="10" fillId="0" borderId="4" xfId="5" applyNumberFormat="1" applyFont="1" applyBorder="1" applyAlignment="1">
      <alignment horizontal="center" vertical="center"/>
    </xf>
    <xf numFmtId="4" fontId="24" fillId="0" borderId="33" xfId="5" applyNumberFormat="1" applyFont="1" applyBorder="1" applyAlignment="1">
      <alignment horizontal="center" vertical="center"/>
    </xf>
    <xf numFmtId="4" fontId="24" fillId="0" borderId="1" xfId="5" applyNumberFormat="1" applyFont="1" applyBorder="1" applyAlignment="1">
      <alignment horizontal="center" vertical="center"/>
    </xf>
    <xf numFmtId="4" fontId="19" fillId="3" borderId="1" xfId="5" applyNumberFormat="1" applyFont="1" applyFill="1" applyBorder="1" applyAlignment="1">
      <alignment horizontal="center" vertical="center" wrapText="1"/>
    </xf>
    <xf numFmtId="0" fontId="17" fillId="0" borderId="0" xfId="5" applyFont="1" applyBorder="1" applyAlignment="1">
      <alignment horizontal="center" vertical="center"/>
    </xf>
    <xf numFmtId="4" fontId="18" fillId="4" borderId="4" xfId="5" applyNumberFormat="1" applyFont="1" applyFill="1" applyBorder="1" applyAlignment="1">
      <alignment horizontal="center" vertical="center"/>
    </xf>
    <xf numFmtId="4" fontId="18" fillId="4" borderId="5" xfId="5" applyNumberFormat="1" applyFont="1" applyFill="1" applyBorder="1" applyAlignment="1">
      <alignment horizontal="center" vertical="center"/>
    </xf>
    <xf numFmtId="49" fontId="19" fillId="3" borderId="0" xfId="5" applyNumberFormat="1" applyFont="1" applyFill="1" applyBorder="1" applyAlignment="1">
      <alignment wrapText="1"/>
    </xf>
    <xf numFmtId="0" fontId="10" fillId="0" borderId="4" xfId="5" applyFont="1" applyBorder="1" applyAlignment="1">
      <alignment vertical="center"/>
    </xf>
    <xf numFmtId="49" fontId="18" fillId="3" borderId="4" xfId="5" applyNumberFormat="1" applyFont="1" applyFill="1" applyBorder="1" applyAlignment="1">
      <alignment wrapText="1"/>
    </xf>
    <xf numFmtId="0" fontId="8" fillId="0" borderId="7" xfId="5" applyFont="1" applyFill="1" applyBorder="1" applyAlignment="1">
      <alignment horizontal="center" vertical="center"/>
    </xf>
    <xf numFmtId="0" fontId="10" fillId="4" borderId="7" xfId="5" applyNumberFormat="1" applyFont="1" applyFill="1" applyBorder="1" applyAlignment="1">
      <alignment horizontal="center" vertical="center"/>
    </xf>
    <xf numFmtId="0" fontId="10" fillId="0" borderId="5" xfId="5" applyFont="1" applyBorder="1" applyAlignment="1">
      <alignment vertical="top" wrapText="1"/>
    </xf>
    <xf numFmtId="49" fontId="18" fillId="3" borderId="5" xfId="5" applyNumberFormat="1" applyFont="1" applyFill="1" applyBorder="1" applyAlignment="1">
      <alignment horizontal="left" wrapText="1"/>
    </xf>
    <xf numFmtId="4" fontId="19" fillId="3" borderId="5" xfId="5" applyNumberFormat="1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vertical="center"/>
    </xf>
    <xf numFmtId="0" fontId="9" fillId="2" borderId="9" xfId="5" applyFont="1" applyFill="1" applyBorder="1" applyAlignment="1">
      <alignment horizontal="center"/>
    </xf>
    <xf numFmtId="0" fontId="9" fillId="2" borderId="9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/>
    </xf>
    <xf numFmtId="4" fontId="10" fillId="0" borderId="11" xfId="5" applyNumberFormat="1" applyFont="1" applyBorder="1" applyAlignment="1">
      <alignment horizontal="center"/>
    </xf>
    <xf numFmtId="0" fontId="10" fillId="0" borderId="12" xfId="5" applyFont="1" applyFill="1" applyBorder="1" applyAlignment="1">
      <alignment vertical="center" wrapText="1"/>
    </xf>
    <xf numFmtId="0" fontId="10" fillId="0" borderId="12" xfId="5" applyFont="1" applyBorder="1" applyAlignment="1">
      <alignment vertical="center" wrapText="1"/>
    </xf>
    <xf numFmtId="0" fontId="24" fillId="0" borderId="35" xfId="5" applyFont="1" applyBorder="1" applyAlignment="1">
      <alignment vertical="top" wrapText="1"/>
    </xf>
    <xf numFmtId="0" fontId="10" fillId="0" borderId="13" xfId="5" applyFont="1" applyBorder="1" applyAlignment="1">
      <alignment vertical="top" wrapText="1"/>
    </xf>
    <xf numFmtId="0" fontId="25" fillId="0" borderId="36" xfId="5" applyFont="1" applyBorder="1"/>
    <xf numFmtId="0" fontId="10" fillId="0" borderId="12" xfId="5" applyFont="1" applyBorder="1" applyAlignment="1">
      <alignment vertical="top" wrapText="1"/>
    </xf>
    <xf numFmtId="0" fontId="8" fillId="5" borderId="14" xfId="5" applyFont="1" applyFill="1" applyBorder="1" applyAlignment="1">
      <alignment vertical="center"/>
    </xf>
    <xf numFmtId="0" fontId="8" fillId="5" borderId="15" xfId="5" applyFont="1" applyFill="1" applyBorder="1" applyAlignment="1">
      <alignment vertical="center"/>
    </xf>
    <xf numFmtId="0" fontId="10" fillId="0" borderId="7" xfId="5" applyFont="1" applyBorder="1" applyAlignment="1">
      <alignment vertical="center"/>
    </xf>
    <xf numFmtId="49" fontId="18" fillId="3" borderId="4" xfId="5" applyNumberFormat="1" applyFont="1" applyFill="1" applyBorder="1" applyAlignment="1">
      <alignment horizontal="left" wrapText="1"/>
    </xf>
    <xf numFmtId="4" fontId="19" fillId="3" borderId="4" xfId="5" applyNumberFormat="1" applyFont="1" applyFill="1" applyBorder="1" applyAlignment="1">
      <alignment horizontal="center" vertical="center" wrapText="1"/>
    </xf>
    <xf numFmtId="4" fontId="11" fillId="0" borderId="4" xfId="5" applyNumberFormat="1" applyFont="1" applyBorder="1" applyAlignment="1">
      <alignment horizontal="center"/>
    </xf>
    <xf numFmtId="0" fontId="10" fillId="0" borderId="12" xfId="5" applyFont="1" applyBorder="1" applyAlignment="1">
      <alignment vertical="center"/>
    </xf>
    <xf numFmtId="49" fontId="18" fillId="3" borderId="12" xfId="5" applyNumberFormat="1" applyFont="1" applyFill="1" applyBorder="1" applyAlignment="1">
      <alignment wrapText="1"/>
    </xf>
    <xf numFmtId="0" fontId="10" fillId="0" borderId="12" xfId="5" applyFont="1" applyBorder="1" applyAlignment="1">
      <alignment horizontal="right" vertical="center"/>
    </xf>
    <xf numFmtId="0" fontId="11" fillId="0" borderId="12" xfId="5" applyFont="1" applyBorder="1" applyAlignment="1">
      <alignment vertical="center" wrapText="1"/>
    </xf>
    <xf numFmtId="0" fontId="11" fillId="0" borderId="16" xfId="5" applyFont="1" applyBorder="1" applyAlignment="1">
      <alignment vertical="center" wrapText="1"/>
    </xf>
    <xf numFmtId="49" fontId="18" fillId="3" borderId="16" xfId="5" applyNumberFormat="1" applyFont="1" applyFill="1" applyBorder="1" applyAlignment="1">
      <alignment wrapText="1"/>
    </xf>
    <xf numFmtId="4" fontId="10" fillId="0" borderId="16" xfId="5" applyNumberFormat="1" applyFont="1" applyBorder="1" applyAlignment="1">
      <alignment horizontal="center" vertical="center"/>
    </xf>
    <xf numFmtId="4" fontId="10" fillId="0" borderId="16" xfId="5" applyNumberFormat="1" applyFont="1" applyBorder="1" applyAlignment="1">
      <alignment horizontal="center"/>
    </xf>
    <xf numFmtId="0" fontId="8" fillId="5" borderId="17" xfId="5" applyFont="1" applyFill="1" applyBorder="1" applyAlignment="1">
      <alignment vertical="center"/>
    </xf>
    <xf numFmtId="178" fontId="8" fillId="5" borderId="18" xfId="5" applyNumberFormat="1" applyFont="1" applyFill="1" applyBorder="1" applyAlignment="1">
      <alignment vertical="center"/>
    </xf>
    <xf numFmtId="178" fontId="10" fillId="0" borderId="11" xfId="5" applyNumberFormat="1" applyFont="1" applyBorder="1" applyAlignment="1">
      <alignment horizontal="center"/>
    </xf>
    <xf numFmtId="178" fontId="11" fillId="0" borderId="11" xfId="5" applyNumberFormat="1" applyFont="1" applyBorder="1" applyAlignment="1">
      <alignment horizontal="center"/>
    </xf>
    <xf numFmtId="4" fontId="10" fillId="0" borderId="7" xfId="5" applyNumberFormat="1" applyFont="1" applyFill="1" applyBorder="1" applyAlignment="1">
      <alignment horizontal="center" vertical="center"/>
    </xf>
    <xf numFmtId="178" fontId="10" fillId="0" borderId="11" xfId="5" applyNumberFormat="1" applyFont="1" applyBorder="1" applyAlignment="1">
      <alignment horizontal="center" vertical="center"/>
    </xf>
    <xf numFmtId="184" fontId="10" fillId="0" borderId="11" xfId="5" applyNumberFormat="1" applyFont="1" applyBorder="1" applyAlignment="1">
      <alignment horizontal="center" vertical="center"/>
    </xf>
    <xf numFmtId="184" fontId="8" fillId="5" borderId="18" xfId="5" applyNumberFormat="1" applyFont="1" applyFill="1" applyBorder="1" applyAlignment="1">
      <alignment vertical="center"/>
    </xf>
    <xf numFmtId="184" fontId="11" fillId="0" borderId="11" xfId="5" applyNumberFormat="1" applyFont="1" applyBorder="1" applyAlignment="1">
      <alignment horizontal="center"/>
    </xf>
    <xf numFmtId="184" fontId="10" fillId="0" borderId="11" xfId="5" applyNumberFormat="1" applyFont="1" applyBorder="1" applyAlignment="1">
      <alignment horizontal="center"/>
    </xf>
    <xf numFmtId="178" fontId="7" fillId="0" borderId="0" xfId="5" applyNumberFormat="1" applyFont="1"/>
    <xf numFmtId="191" fontId="8" fillId="0" borderId="1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/>
    </xf>
    <xf numFmtId="191" fontId="21" fillId="2" borderId="19" xfId="6" applyNumberFormat="1" applyFont="1" applyFill="1" applyBorder="1" applyAlignment="1">
      <alignment horizontal="center"/>
    </xf>
    <xf numFmtId="189" fontId="8" fillId="5" borderId="20" xfId="5" applyNumberFormat="1" applyFont="1" applyFill="1" applyBorder="1" applyAlignment="1">
      <alignment vertical="center"/>
    </xf>
    <xf numFmtId="189" fontId="8" fillId="5" borderId="21" xfId="5" applyNumberFormat="1" applyFont="1" applyFill="1" applyBorder="1" applyAlignment="1">
      <alignment vertical="center"/>
    </xf>
    <xf numFmtId="189" fontId="8" fillId="5" borderId="22" xfId="5" applyNumberFormat="1" applyFont="1" applyFill="1" applyBorder="1" applyAlignment="1">
      <alignment vertical="center"/>
    </xf>
    <xf numFmtId="0" fontId="8" fillId="0" borderId="0" xfId="5" applyFont="1"/>
    <xf numFmtId="0" fontId="10" fillId="6" borderId="12" xfId="5" applyFont="1" applyFill="1" applyBorder="1" applyAlignment="1">
      <alignment vertical="center"/>
    </xf>
    <xf numFmtId="4" fontId="10" fillId="6" borderId="7" xfId="5" applyNumberFormat="1" applyFont="1" applyFill="1" applyBorder="1" applyAlignment="1">
      <alignment horizontal="center" vertical="center"/>
    </xf>
    <xf numFmtId="184" fontId="10" fillId="6" borderId="11" xfId="5" applyNumberFormat="1" applyFont="1" applyFill="1" applyBorder="1" applyAlignment="1">
      <alignment horizontal="center" vertical="center"/>
    </xf>
    <xf numFmtId="0" fontId="25" fillId="6" borderId="36" xfId="5" applyFont="1" applyFill="1" applyBorder="1"/>
    <xf numFmtId="49" fontId="18" fillId="7" borderId="1" xfId="5" applyNumberFormat="1" applyFont="1" applyFill="1" applyBorder="1" applyAlignment="1">
      <alignment wrapText="1"/>
    </xf>
    <xf numFmtId="4" fontId="10" fillId="6" borderId="1" xfId="5" applyNumberFormat="1" applyFont="1" applyFill="1" applyBorder="1" applyAlignment="1">
      <alignment horizontal="center" vertical="center"/>
    </xf>
    <xf numFmtId="4" fontId="18" fillId="6" borderId="1" xfId="5" applyNumberFormat="1" applyFont="1" applyFill="1" applyBorder="1" applyAlignment="1">
      <alignment horizontal="center" vertical="center"/>
    </xf>
    <xf numFmtId="0" fontId="10" fillId="6" borderId="12" xfId="5" applyFont="1" applyFill="1" applyBorder="1" applyAlignment="1">
      <alignment vertical="center" wrapText="1"/>
    </xf>
    <xf numFmtId="4" fontId="10" fillId="6" borderId="1" xfId="5" applyNumberFormat="1" applyFont="1" applyFill="1" applyBorder="1" applyAlignment="1">
      <alignment horizontal="center" vertical="center" wrapText="1"/>
    </xf>
    <xf numFmtId="0" fontId="8" fillId="6" borderId="14" xfId="5" applyFont="1" applyFill="1" applyBorder="1" applyAlignment="1">
      <alignment vertical="center"/>
    </xf>
    <xf numFmtId="0" fontId="8" fillId="6" borderId="15" xfId="5" applyFont="1" applyFill="1" applyBorder="1" applyAlignment="1">
      <alignment vertical="center"/>
    </xf>
    <xf numFmtId="0" fontId="8" fillId="6" borderId="23" xfId="5" applyFont="1" applyFill="1" applyBorder="1" applyAlignment="1">
      <alignment vertical="center"/>
    </xf>
    <xf numFmtId="184" fontId="8" fillId="6" borderId="18" xfId="5" applyNumberFormat="1" applyFont="1" applyFill="1" applyBorder="1" applyAlignment="1">
      <alignment vertical="center"/>
    </xf>
    <xf numFmtId="0" fontId="13" fillId="0" borderId="0" xfId="0" applyFont="1" applyFill="1"/>
    <xf numFmtId="0" fontId="7" fillId="0" borderId="0" xfId="5" applyFont="1" applyFill="1" applyAlignment="1">
      <alignment vertical="center"/>
    </xf>
    <xf numFmtId="0" fontId="7" fillId="0" borderId="0" xfId="5" applyFont="1" applyFill="1" applyAlignment="1">
      <alignment horizontal="center" vertical="center"/>
    </xf>
    <xf numFmtId="49" fontId="8" fillId="0" borderId="0" xfId="5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49" fontId="7" fillId="0" borderId="0" xfId="5" applyNumberFormat="1" applyFont="1" applyFill="1" applyBorder="1" applyAlignment="1">
      <alignment horizontal="center" vertical="center"/>
    </xf>
    <xf numFmtId="0" fontId="8" fillId="0" borderId="12" xfId="5" applyFont="1" applyFill="1" applyBorder="1" applyAlignment="1">
      <alignment vertical="center"/>
    </xf>
    <xf numFmtId="4" fontId="10" fillId="0" borderId="11" xfId="5" applyNumberFormat="1" applyFont="1" applyFill="1" applyBorder="1" applyAlignment="1">
      <alignment horizontal="center"/>
    </xf>
    <xf numFmtId="184" fontId="10" fillId="0" borderId="11" xfId="5" applyNumberFormat="1" applyFont="1" applyFill="1" applyBorder="1" applyAlignment="1">
      <alignment horizontal="center" vertical="center"/>
    </xf>
    <xf numFmtId="0" fontId="10" fillId="0" borderId="7" xfId="5" applyNumberFormat="1" applyFont="1" applyFill="1" applyBorder="1" applyAlignment="1">
      <alignment horizontal="center" vertical="center"/>
    </xf>
    <xf numFmtId="0" fontId="24" fillId="0" borderId="35" xfId="5" applyFont="1" applyFill="1" applyBorder="1" applyAlignment="1">
      <alignment vertical="top" wrapText="1"/>
    </xf>
    <xf numFmtId="49" fontId="24" fillId="0" borderId="33" xfId="5" applyNumberFormat="1" applyFont="1" applyFill="1" applyBorder="1" applyAlignment="1">
      <alignment horizontal="center" shrinkToFit="1"/>
    </xf>
    <xf numFmtId="4" fontId="24" fillId="0" borderId="34" xfId="5" applyNumberFormat="1" applyFont="1" applyFill="1" applyBorder="1" applyAlignment="1">
      <alignment horizontal="center" vertical="center"/>
    </xf>
    <xf numFmtId="49" fontId="24" fillId="0" borderId="0" xfId="5" applyNumberFormat="1" applyFont="1" applyFill="1" applyBorder="1" applyAlignment="1">
      <alignment horizontal="center" shrinkToFit="1"/>
    </xf>
    <xf numFmtId="4" fontId="24" fillId="0" borderId="0" xfId="5" applyNumberFormat="1" applyFont="1" applyFill="1" applyBorder="1" applyAlignment="1">
      <alignment horizontal="center" vertical="center"/>
    </xf>
    <xf numFmtId="49" fontId="8" fillId="0" borderId="7" xfId="5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/>
    </xf>
    <xf numFmtId="0" fontId="7" fillId="0" borderId="1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vertical="top" wrapText="1"/>
    </xf>
    <xf numFmtId="49" fontId="10" fillId="0" borderId="3" xfId="5" applyNumberFormat="1" applyFont="1" applyFill="1" applyBorder="1" applyAlignment="1">
      <alignment horizontal="center" shrinkToFit="1"/>
    </xf>
    <xf numFmtId="4" fontId="10" fillId="0" borderId="3" xfId="5" applyNumberFormat="1" applyFont="1" applyFill="1" applyBorder="1" applyAlignment="1">
      <alignment horizontal="center" vertical="center"/>
    </xf>
    <xf numFmtId="4" fontId="19" fillId="0" borderId="3" xfId="5" applyNumberFormat="1" applyFont="1" applyFill="1" applyBorder="1" applyAlignment="1">
      <alignment horizontal="center" vertical="center" wrapText="1"/>
    </xf>
    <xf numFmtId="0" fontId="10" fillId="0" borderId="24" xfId="5" applyFont="1" applyFill="1" applyBorder="1" applyAlignment="1">
      <alignment vertical="top" wrapText="1"/>
    </xf>
    <xf numFmtId="4" fontId="18" fillId="0" borderId="1" xfId="5" applyNumberFormat="1" applyFont="1" applyFill="1" applyBorder="1" applyAlignment="1">
      <alignment horizontal="center" vertical="center"/>
    </xf>
    <xf numFmtId="49" fontId="19" fillId="0" borderId="1" xfId="5" applyNumberFormat="1" applyFont="1" applyFill="1" applyBorder="1" applyAlignment="1">
      <alignment horizontal="left" wrapText="1"/>
    </xf>
    <xf numFmtId="0" fontId="10" fillId="0" borderId="25" xfId="5" applyFont="1" applyFill="1" applyBorder="1" applyAlignment="1">
      <alignment vertical="top" wrapText="1"/>
    </xf>
    <xf numFmtId="49" fontId="10" fillId="0" borderId="5" xfId="5" applyNumberFormat="1" applyFont="1" applyFill="1" applyBorder="1" applyAlignment="1">
      <alignment horizontal="center" shrinkToFit="1"/>
    </xf>
    <xf numFmtId="4" fontId="10" fillId="0" borderId="5" xfId="5" applyNumberFormat="1" applyFont="1" applyFill="1" applyBorder="1" applyAlignment="1">
      <alignment horizontal="center" vertical="center"/>
    </xf>
    <xf numFmtId="49" fontId="10" fillId="0" borderId="4" xfId="5" applyNumberFormat="1" applyFont="1" applyFill="1" applyBorder="1" applyAlignment="1">
      <alignment horizontal="center" shrinkToFit="1"/>
    </xf>
    <xf numFmtId="4" fontId="10" fillId="0" borderId="4" xfId="5" applyNumberFormat="1" applyFont="1" applyFill="1" applyBorder="1" applyAlignment="1">
      <alignment horizontal="center" vertical="center"/>
    </xf>
    <xf numFmtId="0" fontId="24" fillId="0" borderId="12" xfId="5" applyFont="1" applyFill="1" applyBorder="1" applyAlignment="1">
      <alignment vertical="top" wrapText="1"/>
    </xf>
    <xf numFmtId="49" fontId="24" fillId="0" borderId="4" xfId="5" applyNumberFormat="1" applyFont="1" applyFill="1" applyBorder="1" applyAlignment="1">
      <alignment horizontal="center" shrinkToFit="1"/>
    </xf>
    <xf numFmtId="4" fontId="24" fillId="0" borderId="4" xfId="5" applyNumberFormat="1" applyFont="1" applyFill="1" applyBorder="1" applyAlignment="1">
      <alignment horizontal="center" vertical="center"/>
    </xf>
    <xf numFmtId="49" fontId="10" fillId="0" borderId="0" xfId="5" applyNumberFormat="1" applyFont="1" applyFill="1" applyBorder="1" applyAlignment="1">
      <alignment horizontal="center" shrinkToFit="1"/>
    </xf>
    <xf numFmtId="4" fontId="10" fillId="0" borderId="0" xfId="5" applyNumberFormat="1" applyFont="1" applyFill="1" applyBorder="1" applyAlignment="1">
      <alignment horizontal="center" vertical="center"/>
    </xf>
    <xf numFmtId="0" fontId="24" fillId="0" borderId="37" xfId="5" applyFont="1" applyFill="1" applyBorder="1" applyAlignment="1">
      <alignment vertical="top" wrapText="1"/>
    </xf>
    <xf numFmtId="0" fontId="25" fillId="0" borderId="36" xfId="5" applyFont="1" applyFill="1" applyBorder="1"/>
    <xf numFmtId="0" fontId="26" fillId="0" borderId="38" xfId="5" applyFont="1" applyFill="1" applyBorder="1" applyAlignment="1">
      <alignment horizontal="center"/>
    </xf>
    <xf numFmtId="0" fontId="26" fillId="0" borderId="38" xfId="5" applyFont="1" applyFill="1" applyBorder="1" applyAlignment="1">
      <alignment horizontal="center" vertical="center"/>
    </xf>
    <xf numFmtId="4" fontId="24" fillId="0" borderId="1" xfId="5" applyNumberFormat="1" applyFont="1" applyFill="1" applyBorder="1" applyAlignment="1">
      <alignment horizontal="center" vertical="center"/>
    </xf>
    <xf numFmtId="49" fontId="24" fillId="0" borderId="1" xfId="5" applyNumberFormat="1" applyFont="1" applyFill="1" applyBorder="1" applyAlignment="1">
      <alignment horizontal="center" shrinkToFit="1"/>
    </xf>
    <xf numFmtId="4" fontId="19" fillId="0" borderId="1" xfId="5" applyNumberFormat="1" applyFont="1" applyFill="1" applyBorder="1" applyAlignment="1">
      <alignment horizontal="center" vertical="center" wrapText="1"/>
    </xf>
    <xf numFmtId="49" fontId="18" fillId="0" borderId="1" xfId="5" applyNumberFormat="1" applyFont="1" applyFill="1" applyBorder="1" applyAlignment="1">
      <alignment horizontal="left" wrapText="1"/>
    </xf>
    <xf numFmtId="0" fontId="10" fillId="0" borderId="12" xfId="5" applyFont="1" applyFill="1" applyBorder="1" applyAlignment="1">
      <alignment vertical="top" wrapText="1"/>
    </xf>
    <xf numFmtId="0" fontId="0" fillId="0" borderId="26" xfId="0" applyFill="1" applyBorder="1"/>
    <xf numFmtId="49" fontId="24" fillId="0" borderId="34" xfId="5" applyNumberFormat="1" applyFont="1" applyBorder="1" applyAlignment="1">
      <alignment horizontal="center" shrinkToFit="1"/>
    </xf>
    <xf numFmtId="49" fontId="24" fillId="0" borderId="39" xfId="5" applyNumberFormat="1" applyFont="1" applyBorder="1" applyAlignment="1">
      <alignment horizontal="center" shrinkToFit="1"/>
    </xf>
    <xf numFmtId="0" fontId="24" fillId="0" borderId="1" xfId="5" applyFont="1" applyBorder="1" applyAlignment="1">
      <alignment vertical="top" wrapText="1"/>
    </xf>
    <xf numFmtId="49" fontId="18" fillId="0" borderId="1" xfId="5" applyNumberFormat="1" applyFont="1" applyFill="1" applyBorder="1" applyAlignment="1">
      <alignment wrapText="1"/>
    </xf>
    <xf numFmtId="0" fontId="10" fillId="0" borderId="12" xfId="5" applyFont="1" applyFill="1" applyBorder="1" applyAlignment="1">
      <alignment vertical="center"/>
    </xf>
    <xf numFmtId="0" fontId="7" fillId="6" borderId="0" xfId="5" applyFont="1" applyFill="1"/>
    <xf numFmtId="0" fontId="10" fillId="8" borderId="12" xfId="5" applyFont="1" applyFill="1" applyBorder="1" applyAlignment="1">
      <alignment vertical="center"/>
    </xf>
    <xf numFmtId="49" fontId="24" fillId="8" borderId="33" xfId="5" applyNumberFormat="1" applyFont="1" applyFill="1" applyBorder="1" applyAlignment="1">
      <alignment horizontal="center" shrinkToFit="1"/>
    </xf>
    <xf numFmtId="4" fontId="24" fillId="8" borderId="40" xfId="5" applyNumberFormat="1" applyFont="1" applyFill="1" applyBorder="1" applyAlignment="1">
      <alignment horizontal="center" vertical="center"/>
    </xf>
    <xf numFmtId="4" fontId="10" fillId="8" borderId="7" xfId="5" applyNumberFormat="1" applyFont="1" applyFill="1" applyBorder="1" applyAlignment="1">
      <alignment horizontal="center" vertical="center"/>
    </xf>
    <xf numFmtId="184" fontId="10" fillId="8" borderId="11" xfId="5" applyNumberFormat="1" applyFont="1" applyFill="1" applyBorder="1" applyAlignment="1">
      <alignment horizontal="center" vertical="center"/>
    </xf>
    <xf numFmtId="0" fontId="27" fillId="8" borderId="26" xfId="5" applyFont="1" applyFill="1" applyBorder="1" applyAlignment="1">
      <alignment vertical="top" wrapText="1"/>
    </xf>
    <xf numFmtId="0" fontId="9" fillId="5" borderId="9" xfId="5" applyFont="1" applyFill="1" applyBorder="1" applyAlignment="1">
      <alignment horizontal="center"/>
    </xf>
    <xf numFmtId="0" fontId="9" fillId="5" borderId="9" xfId="5" applyFont="1" applyFill="1" applyBorder="1" applyAlignment="1">
      <alignment horizontal="center" vertical="center"/>
    </xf>
    <xf numFmtId="0" fontId="9" fillId="5" borderId="10" xfId="5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7" fillId="0" borderId="28" xfId="5" applyFont="1" applyBorder="1" applyAlignment="1">
      <alignment horizontal="center" vertical="center" wrapText="1"/>
    </xf>
    <xf numFmtId="0" fontId="7" fillId="0" borderId="29" xfId="5" applyFont="1" applyBorder="1" applyAlignment="1">
      <alignment horizontal="center" vertical="center" wrapText="1"/>
    </xf>
    <xf numFmtId="0" fontId="7" fillId="0" borderId="30" xfId="5" applyFont="1" applyBorder="1" applyAlignment="1">
      <alignment horizontal="center" vertical="center" wrapText="1"/>
    </xf>
    <xf numFmtId="0" fontId="7" fillId="0" borderId="31" xfId="5" applyFont="1" applyBorder="1" applyAlignment="1">
      <alignment horizontal="center" vertical="center" wrapText="1"/>
    </xf>
    <xf numFmtId="0" fontId="7" fillId="0" borderId="6" xfId="5" applyFont="1" applyBorder="1" applyAlignment="1">
      <alignment horizontal="center" vertical="center" wrapText="1"/>
    </xf>
    <xf numFmtId="0" fontId="7" fillId="0" borderId="32" xfId="5" applyFont="1" applyBorder="1" applyAlignment="1">
      <alignment horizontal="center" vertical="center" wrapText="1"/>
    </xf>
    <xf numFmtId="49" fontId="19" fillId="0" borderId="12" xfId="5" applyNumberFormat="1" applyFont="1" applyFill="1" applyBorder="1" applyAlignment="1">
      <alignment horizontal="left" wrapText="1"/>
    </xf>
    <xf numFmtId="49" fontId="19" fillId="0" borderId="1" xfId="5" applyNumberFormat="1" applyFont="1" applyFill="1" applyBorder="1" applyAlignment="1">
      <alignment horizontal="left" wrapText="1"/>
    </xf>
    <xf numFmtId="49" fontId="19" fillId="0" borderId="13" xfId="5" applyNumberFormat="1" applyFont="1" applyFill="1" applyBorder="1" applyAlignment="1">
      <alignment horizontal="left" wrapText="1"/>
    </xf>
    <xf numFmtId="49" fontId="19" fillId="0" borderId="3" xfId="5" applyNumberFormat="1" applyFont="1" applyFill="1" applyBorder="1" applyAlignment="1">
      <alignment horizontal="left" wrapText="1"/>
    </xf>
    <xf numFmtId="49" fontId="19" fillId="0" borderId="4" xfId="5" applyNumberFormat="1" applyFont="1" applyFill="1" applyBorder="1" applyAlignment="1">
      <alignment horizontal="left" wrapText="1"/>
    </xf>
    <xf numFmtId="0" fontId="10" fillId="0" borderId="7" xfId="5" applyFont="1" applyFill="1" applyBorder="1" applyAlignment="1">
      <alignment vertical="center"/>
    </xf>
    <xf numFmtId="0" fontId="15" fillId="0" borderId="0" xfId="5" applyFont="1" applyFill="1"/>
    <xf numFmtId="178" fontId="10" fillId="0" borderId="11" xfId="5" applyNumberFormat="1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 wrapText="1"/>
    </xf>
    <xf numFmtId="4" fontId="24" fillId="0" borderId="33" xfId="5" applyNumberFormat="1" applyFont="1" applyFill="1" applyBorder="1" applyAlignment="1">
      <alignment horizontal="center" vertical="center"/>
    </xf>
    <xf numFmtId="184" fontId="10" fillId="0" borderId="11" xfId="5" applyNumberFormat="1" applyFont="1" applyFill="1" applyBorder="1" applyAlignment="1">
      <alignment horizontal="center"/>
    </xf>
    <xf numFmtId="0" fontId="10" fillId="0" borderId="12" xfId="5" applyFont="1" applyFill="1" applyBorder="1" applyAlignment="1">
      <alignment horizontal="right" vertical="center"/>
    </xf>
    <xf numFmtId="178" fontId="11" fillId="0" borderId="11" xfId="5" applyNumberFormat="1" applyFont="1" applyFill="1" applyBorder="1" applyAlignment="1">
      <alignment horizontal="center"/>
    </xf>
    <xf numFmtId="192" fontId="8" fillId="5" borderId="22" xfId="5" applyNumberFormat="1" applyFont="1" applyFill="1" applyBorder="1" applyAlignment="1">
      <alignment vertical="center"/>
    </xf>
  </cellXfs>
  <cellStyles count="9">
    <cellStyle name="Excel Built-in Normal" xfId="1"/>
    <cellStyle name="Heading" xfId="2"/>
    <cellStyle name="Heading1" xfId="3"/>
    <cellStyle name="Normálna" xfId="0" builtinId="0"/>
    <cellStyle name="Normální 2" xfId="4"/>
    <cellStyle name="normální_POL.XLS" xfId="5"/>
    <cellStyle name="Percentá" xfId="6" builtinId="5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L28" sqref="L28"/>
    </sheetView>
  </sheetViews>
  <sheetFormatPr defaultRowHeight="14.25" x14ac:dyDescent="0.2"/>
  <cols>
    <col min="3" max="3" width="22.75" customWidth="1"/>
    <col min="4" max="4" width="13.375" style="11" customWidth="1"/>
    <col min="5" max="5" width="9.875" customWidth="1"/>
    <col min="7" max="7" width="12.25" customWidth="1"/>
  </cols>
  <sheetData>
    <row r="1" spans="1:10" x14ac:dyDescent="0.2">
      <c r="A1" s="13" t="s">
        <v>91</v>
      </c>
      <c r="B1" s="14"/>
      <c r="C1" s="14"/>
      <c r="D1" s="15"/>
      <c r="E1" s="14"/>
      <c r="F1" s="14"/>
      <c r="G1" s="14"/>
    </row>
    <row r="2" spans="1:10" x14ac:dyDescent="0.2">
      <c r="A2" s="13" t="s">
        <v>132</v>
      </c>
      <c r="B2" s="13"/>
      <c r="C2" s="13"/>
      <c r="D2" s="16"/>
      <c r="E2" s="13"/>
      <c r="F2" s="13"/>
      <c r="G2" s="13"/>
    </row>
    <row r="3" spans="1:10" ht="15" x14ac:dyDescent="0.25">
      <c r="A3" s="13" t="s">
        <v>155</v>
      </c>
      <c r="B3" s="13"/>
      <c r="C3" s="13"/>
      <c r="D3" s="16"/>
      <c r="E3" s="13"/>
      <c r="F3" s="13"/>
      <c r="G3" s="13"/>
      <c r="H3" s="8"/>
    </row>
    <row r="4" spans="1:10" x14ac:dyDescent="0.2">
      <c r="A4" s="17"/>
      <c r="B4" s="17"/>
      <c r="C4" s="17"/>
      <c r="D4" s="18"/>
      <c r="E4" s="17"/>
      <c r="F4" s="17"/>
      <c r="G4" s="17"/>
      <c r="H4" s="2"/>
    </row>
    <row r="5" spans="1:10" x14ac:dyDescent="0.2">
      <c r="A5" s="195" t="s">
        <v>12</v>
      </c>
      <c r="B5" s="195"/>
      <c r="C5" s="195"/>
      <c r="D5" s="19" t="s">
        <v>11</v>
      </c>
      <c r="E5" s="196" t="s">
        <v>10</v>
      </c>
      <c r="F5" s="197"/>
      <c r="G5" s="198"/>
      <c r="I5" s="1"/>
      <c r="J5" s="1"/>
    </row>
    <row r="6" spans="1:10" x14ac:dyDescent="0.2">
      <c r="A6" s="192" t="s">
        <v>88</v>
      </c>
      <c r="B6" s="192"/>
      <c r="C6" s="192"/>
      <c r="D6" s="112">
        <f>'4.2 SOUPIS PRACÍ EUR_rev.A'!F74</f>
        <v>0</v>
      </c>
      <c r="E6" s="192" t="s">
        <v>13</v>
      </c>
      <c r="F6" s="192"/>
      <c r="G6" s="192"/>
      <c r="H6" s="10"/>
      <c r="I6" s="1"/>
      <c r="J6" s="1"/>
    </row>
    <row r="7" spans="1:10" x14ac:dyDescent="0.2">
      <c r="A7" s="192" t="s">
        <v>89</v>
      </c>
      <c r="B7" s="192"/>
      <c r="C7" s="192"/>
      <c r="D7" s="112">
        <f>'4.2 SOUPIS PRACÍ EUR_rev.A'!F123</f>
        <v>0</v>
      </c>
      <c r="E7" s="192" t="s">
        <v>93</v>
      </c>
      <c r="F7" s="192"/>
      <c r="G7" s="192"/>
      <c r="H7" s="10"/>
      <c r="I7" s="1"/>
      <c r="J7" s="1"/>
    </row>
    <row r="8" spans="1:10" x14ac:dyDescent="0.2">
      <c r="A8" s="192" t="s">
        <v>90</v>
      </c>
      <c r="B8" s="192"/>
      <c r="C8" s="192"/>
      <c r="D8" s="112">
        <f>'4.2 SOUPIS PRACÍ EUR_rev.A'!F169</f>
        <v>0</v>
      </c>
      <c r="E8" s="192" t="s">
        <v>94</v>
      </c>
      <c r="F8" s="192"/>
      <c r="G8" s="192"/>
      <c r="H8" s="10"/>
      <c r="I8" s="1"/>
      <c r="J8" s="1"/>
    </row>
    <row r="9" spans="1:10" ht="15" thickBot="1" x14ac:dyDescent="0.25">
      <c r="A9" s="58"/>
      <c r="B9" s="20"/>
      <c r="C9" s="17"/>
      <c r="D9" s="21"/>
      <c r="E9" s="22"/>
      <c r="F9" s="22"/>
      <c r="G9" s="22"/>
      <c r="H9" s="10"/>
      <c r="I9" s="1"/>
      <c r="J9" s="1"/>
    </row>
    <row r="10" spans="1:10" ht="15.75" thickBot="1" x14ac:dyDescent="0.3">
      <c r="A10" s="193" t="s">
        <v>41</v>
      </c>
      <c r="B10" s="194"/>
      <c r="C10" s="194"/>
      <c r="D10" s="114">
        <f>SUM(D6:D8)</f>
        <v>0</v>
      </c>
      <c r="E10" s="23" t="s">
        <v>9</v>
      </c>
      <c r="F10" s="23"/>
      <c r="G10" s="23"/>
      <c r="H10" s="12"/>
      <c r="I10" s="1"/>
      <c r="J10" s="1"/>
    </row>
    <row r="11" spans="1:10" x14ac:dyDescent="0.2">
      <c r="D11" s="113">
        <f>D10+(D10*0.2)</f>
        <v>0</v>
      </c>
      <c r="E11" t="s">
        <v>131</v>
      </c>
      <c r="I11" s="1"/>
      <c r="J11" s="1"/>
    </row>
    <row r="12" spans="1:10" x14ac:dyDescent="0.2">
      <c r="I12" s="1"/>
      <c r="J12" s="1"/>
    </row>
  </sheetData>
  <mergeCells count="9">
    <mergeCell ref="A8:C8"/>
    <mergeCell ref="E8:G8"/>
    <mergeCell ref="A10:C10"/>
    <mergeCell ref="A5:C5"/>
    <mergeCell ref="E5:G5"/>
    <mergeCell ref="A6:C6"/>
    <mergeCell ref="E6:G6"/>
    <mergeCell ref="A7:C7"/>
    <mergeCell ref="E7:G7"/>
  </mergeCells>
  <pageMargins left="0.7" right="0.7" top="0.78740157499999996" bottom="0.78740157499999996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83"/>
  <sheetViews>
    <sheetView topLeftCell="A154" zoomScaleNormal="100" workbookViewId="0">
      <selection activeCell="B180" sqref="B180"/>
    </sheetView>
  </sheetViews>
  <sheetFormatPr defaultColWidth="8.5" defaultRowHeight="12.75" x14ac:dyDescent="0.2"/>
  <cols>
    <col min="1" max="1" width="10.125" style="34" customWidth="1"/>
    <col min="2" max="2" width="52.75" style="28" customWidth="1"/>
    <col min="3" max="3" width="16.25" style="24" customWidth="1"/>
    <col min="4" max="4" width="9.25" style="34" customWidth="1"/>
    <col min="5" max="5" width="12.5" style="34" customWidth="1"/>
    <col min="6" max="6" width="16.25" style="34" customWidth="1"/>
    <col min="7" max="7" width="16.125" style="50" hidden="1" customWidth="1"/>
    <col min="8" max="14" width="12.25" style="24" customWidth="1"/>
    <col min="15" max="16" width="8.5" style="24"/>
    <col min="17" max="17" width="33.375" style="24" customWidth="1"/>
    <col min="18" max="18" width="9.75" style="24" customWidth="1"/>
    <col min="19" max="16384" width="8.5" style="24"/>
  </cols>
  <sheetData>
    <row r="1" spans="1:20" ht="14.25" x14ac:dyDescent="0.2">
      <c r="A1" s="132" t="s">
        <v>92</v>
      </c>
      <c r="B1" s="133"/>
      <c r="C1" s="25"/>
      <c r="D1" s="134"/>
      <c r="E1" s="134"/>
      <c r="F1" s="134"/>
    </row>
    <row r="2" spans="1:20" x14ac:dyDescent="0.2">
      <c r="A2" s="6"/>
      <c r="B2" s="135" t="s">
        <v>42</v>
      </c>
      <c r="C2" s="38"/>
      <c r="D2" s="136"/>
      <c r="E2" s="137"/>
      <c r="F2" s="137"/>
      <c r="G2" s="47"/>
      <c r="P2" s="25"/>
      <c r="Q2" s="25"/>
    </row>
    <row r="3" spans="1:20" ht="13.5" thickBot="1" x14ac:dyDescent="0.25">
      <c r="A3" s="7"/>
      <c r="B3" s="135" t="s">
        <v>154</v>
      </c>
      <c r="C3" s="38"/>
      <c r="D3" s="136"/>
      <c r="E3" s="137"/>
      <c r="F3" s="137"/>
      <c r="G3" s="47"/>
    </row>
    <row r="4" spans="1:20" x14ac:dyDescent="0.2">
      <c r="A4" s="71"/>
      <c r="B4" s="76" t="s">
        <v>82</v>
      </c>
      <c r="C4" s="189" t="s">
        <v>0</v>
      </c>
      <c r="D4" s="190" t="s">
        <v>1</v>
      </c>
      <c r="E4" s="190" t="s">
        <v>2</v>
      </c>
      <c r="F4" s="191" t="s">
        <v>130</v>
      </c>
      <c r="G4" s="79" t="s">
        <v>3</v>
      </c>
    </row>
    <row r="5" spans="1:20" x14ac:dyDescent="0.2">
      <c r="A5" s="71"/>
      <c r="B5" s="138" t="s">
        <v>16</v>
      </c>
      <c r="C5" s="5"/>
      <c r="D5" s="33"/>
      <c r="E5" s="105"/>
      <c r="F5" s="139"/>
      <c r="G5" s="80"/>
    </row>
    <row r="6" spans="1:20" ht="21" x14ac:dyDescent="0.2">
      <c r="A6" s="71"/>
      <c r="B6" s="81" t="s">
        <v>17</v>
      </c>
      <c r="C6" s="5" t="s">
        <v>7</v>
      </c>
      <c r="D6" s="33">
        <v>5</v>
      </c>
      <c r="E6" s="105"/>
      <c r="F6" s="140"/>
      <c r="G6" s="106" t="e">
        <f>D6*#REF!</f>
        <v>#REF!</v>
      </c>
    </row>
    <row r="7" spans="1:20" x14ac:dyDescent="0.2">
      <c r="A7" s="71"/>
      <c r="B7" s="81" t="s">
        <v>45</v>
      </c>
      <c r="C7" s="5" t="s">
        <v>8</v>
      </c>
      <c r="D7" s="33">
        <v>4</v>
      </c>
      <c r="E7" s="105"/>
      <c r="F7" s="140"/>
      <c r="G7" s="103" t="e">
        <f>D7*#REF!</f>
        <v>#REF!</v>
      </c>
    </row>
    <row r="8" spans="1:20" x14ac:dyDescent="0.2">
      <c r="A8" s="71"/>
      <c r="B8" s="81" t="s">
        <v>50</v>
      </c>
      <c r="C8" s="5" t="s">
        <v>44</v>
      </c>
      <c r="D8" s="33">
        <v>0.15</v>
      </c>
      <c r="E8" s="105"/>
      <c r="F8" s="140"/>
      <c r="G8" s="103" t="e">
        <f>D8*#REF!</f>
        <v>#REF!</v>
      </c>
    </row>
    <row r="9" spans="1:20" x14ac:dyDescent="0.2">
      <c r="A9" s="71"/>
      <c r="B9" s="81" t="s">
        <v>43</v>
      </c>
      <c r="C9" s="5" t="s">
        <v>18</v>
      </c>
      <c r="D9" s="33">
        <v>2</v>
      </c>
      <c r="E9" s="105"/>
      <c r="F9" s="140"/>
      <c r="G9" s="103" t="e">
        <f>D9*#REF!</f>
        <v>#REF!</v>
      </c>
    </row>
    <row r="10" spans="1:20" x14ac:dyDescent="0.2">
      <c r="A10" s="71"/>
      <c r="B10" s="81" t="s">
        <v>46</v>
      </c>
      <c r="C10" s="5" t="s">
        <v>7</v>
      </c>
      <c r="D10" s="33">
        <v>93</v>
      </c>
      <c r="E10" s="105"/>
      <c r="F10" s="140"/>
      <c r="G10" s="103" t="e">
        <f>D10*#REF!</f>
        <v>#REF!</v>
      </c>
    </row>
    <row r="11" spans="1:20" x14ac:dyDescent="0.2">
      <c r="A11" s="71"/>
      <c r="B11" s="81" t="s">
        <v>47</v>
      </c>
      <c r="C11" s="5" t="s">
        <v>5</v>
      </c>
      <c r="D11" s="33">
        <v>283</v>
      </c>
      <c r="E11" s="105"/>
      <c r="F11" s="140"/>
      <c r="G11" s="103" t="e">
        <f>D11*#REF!</f>
        <v>#REF!</v>
      </c>
    </row>
    <row r="12" spans="1:20" x14ac:dyDescent="0.2">
      <c r="A12" s="71"/>
      <c r="B12" s="81" t="s">
        <v>48</v>
      </c>
      <c r="C12" s="5" t="s">
        <v>6</v>
      </c>
      <c r="D12" s="33">
        <v>35</v>
      </c>
      <c r="E12" s="105"/>
      <c r="F12" s="140"/>
      <c r="G12" s="103" t="e">
        <f>D12*#REF!</f>
        <v>#REF!</v>
      </c>
    </row>
    <row r="13" spans="1:20" x14ac:dyDescent="0.2">
      <c r="A13" s="71"/>
      <c r="B13" s="81" t="s">
        <v>49</v>
      </c>
      <c r="C13" s="5" t="s">
        <v>8</v>
      </c>
      <c r="D13" s="33">
        <v>1</v>
      </c>
      <c r="E13" s="105"/>
      <c r="F13" s="140"/>
      <c r="G13" s="103" t="e">
        <f>D13*#REF!</f>
        <v>#REF!</v>
      </c>
    </row>
    <row r="14" spans="1:20" x14ac:dyDescent="0.2">
      <c r="A14" s="141"/>
      <c r="B14" s="142" t="s">
        <v>24</v>
      </c>
      <c r="C14" s="143" t="s">
        <v>4</v>
      </c>
      <c r="D14" s="144">
        <v>222</v>
      </c>
      <c r="E14" s="105"/>
      <c r="F14" s="140"/>
      <c r="G14" s="103" t="e">
        <f>D14*#REF!</f>
        <v>#REF!</v>
      </c>
    </row>
    <row r="15" spans="1:20" x14ac:dyDescent="0.2">
      <c r="A15" s="71"/>
      <c r="B15" s="81"/>
      <c r="C15" s="5"/>
      <c r="D15" s="33"/>
      <c r="E15" s="105"/>
      <c r="F15" s="140"/>
      <c r="G15" s="103"/>
    </row>
    <row r="16" spans="1:20" x14ac:dyDescent="0.2">
      <c r="A16" s="147"/>
      <c r="B16" s="138" t="s">
        <v>14</v>
      </c>
      <c r="C16" s="148"/>
      <c r="D16" s="149"/>
      <c r="E16" s="105"/>
      <c r="F16" s="140"/>
      <c r="G16" s="103"/>
      <c r="T16" s="26">
        <v>1</v>
      </c>
    </row>
    <row r="17" spans="1:20" x14ac:dyDescent="0.2">
      <c r="A17" s="141"/>
      <c r="B17" s="150" t="s">
        <v>40</v>
      </c>
      <c r="C17" s="151" t="s">
        <v>4</v>
      </c>
      <c r="D17" s="152">
        <v>141</v>
      </c>
      <c r="E17" s="105"/>
      <c r="F17" s="140"/>
      <c r="G17" s="103" t="e">
        <f>D17*#REF!</f>
        <v>#REF!</v>
      </c>
      <c r="T17" s="26"/>
    </row>
    <row r="18" spans="1:20" ht="12.75" customHeight="1" x14ac:dyDescent="0.2">
      <c r="A18" s="141"/>
      <c r="B18" s="207" t="s">
        <v>148</v>
      </c>
      <c r="C18" s="208"/>
      <c r="D18" s="153">
        <v>141</v>
      </c>
      <c r="E18" s="105"/>
      <c r="F18" s="140"/>
      <c r="G18" s="103"/>
      <c r="T18" s="26"/>
    </row>
    <row r="19" spans="1:20" x14ac:dyDescent="0.2">
      <c r="A19" s="141"/>
      <c r="B19" s="142" t="s">
        <v>24</v>
      </c>
      <c r="C19" s="143" t="s">
        <v>4</v>
      </c>
      <c r="D19" s="152">
        <v>141</v>
      </c>
      <c r="E19" s="105"/>
      <c r="F19" s="140"/>
      <c r="G19" s="103" t="e">
        <f>D19*#REF!</f>
        <v>#REF!</v>
      </c>
      <c r="T19" s="26"/>
    </row>
    <row r="20" spans="1:20" x14ac:dyDescent="0.2">
      <c r="A20" s="141"/>
      <c r="B20" s="154" t="s">
        <v>25</v>
      </c>
      <c r="C20" s="143" t="s">
        <v>4</v>
      </c>
      <c r="D20" s="33">
        <v>150</v>
      </c>
      <c r="E20" s="105"/>
      <c r="F20" s="140"/>
      <c r="G20" s="103" t="e">
        <f>D20*#REF!</f>
        <v>#REF!</v>
      </c>
      <c r="T20" s="26"/>
    </row>
    <row r="21" spans="1:20" ht="12.75" customHeight="1" x14ac:dyDescent="0.2">
      <c r="A21" s="141"/>
      <c r="B21" s="205" t="s">
        <v>51</v>
      </c>
      <c r="C21" s="206"/>
      <c r="D21" s="153">
        <v>150</v>
      </c>
      <c r="E21" s="105"/>
      <c r="F21" s="140"/>
      <c r="G21" s="103"/>
      <c r="T21" s="26"/>
    </row>
    <row r="22" spans="1:20" ht="12.75" customHeight="1" x14ac:dyDescent="0.2">
      <c r="A22" s="141"/>
      <c r="B22" s="154" t="s">
        <v>52</v>
      </c>
      <c r="C22" s="143" t="s">
        <v>6</v>
      </c>
      <c r="D22" s="33">
        <v>90</v>
      </c>
      <c r="E22" s="105"/>
      <c r="F22" s="140"/>
      <c r="G22" s="103" t="e">
        <f>D22*#REF!</f>
        <v>#REF!</v>
      </c>
      <c r="T22" s="26"/>
    </row>
    <row r="23" spans="1:20" ht="12.75" customHeight="1" x14ac:dyDescent="0.2">
      <c r="A23" s="141"/>
      <c r="B23" s="157" t="s">
        <v>15</v>
      </c>
      <c r="C23" s="158" t="s">
        <v>5</v>
      </c>
      <c r="D23" s="159">
        <v>900</v>
      </c>
      <c r="E23" s="105"/>
      <c r="F23" s="140"/>
      <c r="G23" s="103" t="e">
        <f>D23*#REF!</f>
        <v>#REF!</v>
      </c>
      <c r="T23" s="26"/>
    </row>
    <row r="24" spans="1:20" ht="12.75" customHeight="1" x14ac:dyDescent="0.2">
      <c r="A24" s="141"/>
      <c r="B24" s="81" t="s">
        <v>53</v>
      </c>
      <c r="C24" s="5" t="s">
        <v>5</v>
      </c>
      <c r="D24" s="33">
        <v>660</v>
      </c>
      <c r="E24" s="105"/>
      <c r="F24" s="140"/>
      <c r="G24" s="103" t="e">
        <f>D24*#REF!</f>
        <v>#REF!</v>
      </c>
      <c r="T24" s="26"/>
    </row>
    <row r="25" spans="1:20" ht="12.75" customHeight="1" x14ac:dyDescent="0.2">
      <c r="A25" s="141"/>
      <c r="B25" s="154" t="s">
        <v>27</v>
      </c>
      <c r="C25" s="160" t="s">
        <v>5</v>
      </c>
      <c r="D25" s="161">
        <v>84</v>
      </c>
      <c r="E25" s="105"/>
      <c r="F25" s="140"/>
      <c r="G25" s="103" t="e">
        <f>D25*#REF!</f>
        <v>#REF!</v>
      </c>
      <c r="T25" s="26"/>
    </row>
    <row r="26" spans="1:20" x14ac:dyDescent="0.2">
      <c r="A26" s="141"/>
      <c r="B26" s="162" t="s">
        <v>26</v>
      </c>
      <c r="C26" s="163" t="s">
        <v>4</v>
      </c>
      <c r="D26" s="164">
        <v>10</v>
      </c>
      <c r="E26" s="105"/>
      <c r="F26" s="140"/>
      <c r="G26" s="103" t="e">
        <f>D26*#REF!</f>
        <v>#REF!</v>
      </c>
      <c r="T26" s="26"/>
    </row>
    <row r="27" spans="1:20" x14ac:dyDescent="0.2">
      <c r="A27" s="141"/>
      <c r="B27" s="162"/>
      <c r="C27" s="163"/>
      <c r="D27" s="164"/>
      <c r="E27" s="105"/>
      <c r="F27" s="140"/>
      <c r="G27" s="103"/>
      <c r="T27" s="26"/>
    </row>
    <row r="28" spans="1:20" x14ac:dyDescent="0.2">
      <c r="A28" s="141"/>
      <c r="B28" s="138" t="s">
        <v>67</v>
      </c>
      <c r="C28" s="5"/>
      <c r="D28" s="33"/>
      <c r="E28" s="105"/>
      <c r="F28" s="140"/>
      <c r="G28" s="103"/>
      <c r="T28" s="26"/>
    </row>
    <row r="29" spans="1:20" x14ac:dyDescent="0.2">
      <c r="A29" s="141"/>
      <c r="B29" s="138" t="s">
        <v>133</v>
      </c>
      <c r="C29" s="5"/>
      <c r="D29" s="33"/>
      <c r="E29" s="105"/>
      <c r="F29" s="140"/>
      <c r="G29" s="103"/>
      <c r="T29" s="26"/>
    </row>
    <row r="30" spans="1:20" x14ac:dyDescent="0.2">
      <c r="A30" s="141"/>
      <c r="B30" s="81" t="s">
        <v>28</v>
      </c>
      <c r="C30" s="5" t="s">
        <v>4</v>
      </c>
      <c r="D30" s="33">
        <v>142</v>
      </c>
      <c r="E30" s="105"/>
      <c r="F30" s="140"/>
      <c r="G30" s="103" t="e">
        <f>D30*#REF!</f>
        <v>#REF!</v>
      </c>
      <c r="H30" s="25"/>
      <c r="I30" s="25"/>
      <c r="J30" s="25"/>
      <c r="K30" s="25"/>
      <c r="L30" s="25"/>
      <c r="M30" s="25"/>
      <c r="N30" s="25"/>
      <c r="O30" s="25"/>
      <c r="T30" s="26"/>
    </row>
    <row r="31" spans="1:20" ht="21" x14ac:dyDescent="0.2">
      <c r="A31" s="141"/>
      <c r="B31" s="81" t="s">
        <v>29</v>
      </c>
      <c r="C31" s="5" t="s">
        <v>5</v>
      </c>
      <c r="D31" s="33">
        <v>947</v>
      </c>
      <c r="E31" s="105"/>
      <c r="F31" s="140"/>
      <c r="G31" s="103" t="e">
        <f>D31*#REF!</f>
        <v>#REF!</v>
      </c>
      <c r="H31" s="25"/>
      <c r="I31" s="25"/>
      <c r="J31" s="25"/>
      <c r="K31" s="25"/>
      <c r="L31" s="25"/>
      <c r="M31" s="25"/>
      <c r="N31" s="25"/>
      <c r="O31" s="25"/>
      <c r="T31" s="26"/>
    </row>
    <row r="32" spans="1:20" x14ac:dyDescent="0.2">
      <c r="A32" s="141"/>
      <c r="B32" s="81" t="s">
        <v>30</v>
      </c>
      <c r="C32" s="5" t="s">
        <v>5</v>
      </c>
      <c r="D32" s="33">
        <v>40</v>
      </c>
      <c r="E32" s="105"/>
      <c r="F32" s="140"/>
      <c r="G32" s="103" t="e">
        <f>D32*#REF!</f>
        <v>#REF!</v>
      </c>
      <c r="H32" s="25"/>
      <c r="I32" s="25"/>
      <c r="J32" s="25"/>
      <c r="K32" s="25"/>
      <c r="L32" s="25"/>
      <c r="M32" s="25"/>
      <c r="N32" s="25"/>
      <c r="O32" s="25"/>
      <c r="T32" s="26"/>
    </row>
    <row r="33" spans="1:20" x14ac:dyDescent="0.2">
      <c r="A33" s="141"/>
      <c r="B33" s="81" t="s">
        <v>31</v>
      </c>
      <c r="C33" s="5" t="s">
        <v>6</v>
      </c>
      <c r="D33" s="33">
        <v>8.8000000000000007</v>
      </c>
      <c r="E33" s="105"/>
      <c r="F33" s="140"/>
      <c r="G33" s="103" t="e">
        <f>D33*#REF!</f>
        <v>#REF!</v>
      </c>
      <c r="H33" s="25"/>
      <c r="I33" s="25"/>
      <c r="J33" s="25"/>
      <c r="K33" s="25"/>
      <c r="L33" s="25"/>
      <c r="M33" s="25"/>
      <c r="N33" s="25"/>
      <c r="O33" s="25"/>
      <c r="T33" s="26"/>
    </row>
    <row r="34" spans="1:20" x14ac:dyDescent="0.2">
      <c r="A34" s="141"/>
      <c r="B34" s="205" t="s">
        <v>149</v>
      </c>
      <c r="C34" s="206"/>
      <c r="D34" s="173">
        <v>8.8000000000000007</v>
      </c>
      <c r="E34" s="105"/>
      <c r="F34" s="140"/>
      <c r="G34" s="103"/>
      <c r="H34" s="25"/>
      <c r="I34" s="25"/>
      <c r="J34" s="25"/>
      <c r="K34" s="25"/>
      <c r="L34" s="25"/>
      <c r="M34" s="25"/>
      <c r="N34" s="25"/>
      <c r="O34" s="25"/>
      <c r="T34" s="26"/>
    </row>
    <row r="35" spans="1:20" x14ac:dyDescent="0.2">
      <c r="A35" s="141"/>
      <c r="B35" s="138" t="s">
        <v>134</v>
      </c>
      <c r="C35" s="165"/>
      <c r="D35" s="166"/>
      <c r="E35" s="105"/>
      <c r="F35" s="140"/>
      <c r="G35" s="103"/>
      <c r="H35" s="25"/>
      <c r="I35" s="25"/>
      <c r="J35" s="25"/>
      <c r="K35" s="25"/>
      <c r="L35" s="25"/>
      <c r="M35" s="25"/>
      <c r="N35" s="25"/>
      <c r="O35" s="25"/>
      <c r="T35" s="26"/>
    </row>
    <row r="36" spans="1:20" x14ac:dyDescent="0.2">
      <c r="A36" s="141"/>
      <c r="B36" s="81" t="s">
        <v>28</v>
      </c>
      <c r="C36" s="5" t="s">
        <v>4</v>
      </c>
      <c r="D36" s="33">
        <v>7.5</v>
      </c>
      <c r="E36" s="105"/>
      <c r="F36" s="140"/>
      <c r="G36" s="103" t="e">
        <f>D36*#REF!</f>
        <v>#REF!</v>
      </c>
      <c r="H36" s="25"/>
      <c r="I36" s="25"/>
      <c r="J36" s="25"/>
      <c r="K36" s="25"/>
      <c r="L36" s="25"/>
      <c r="M36" s="25"/>
      <c r="N36" s="25"/>
      <c r="O36" s="25"/>
      <c r="T36" s="26"/>
    </row>
    <row r="37" spans="1:20" ht="21" x14ac:dyDescent="0.2">
      <c r="A37" s="141"/>
      <c r="B37" s="81" t="s">
        <v>61</v>
      </c>
      <c r="C37" s="5" t="s">
        <v>5</v>
      </c>
      <c r="D37" s="33">
        <v>55</v>
      </c>
      <c r="E37" s="105"/>
      <c r="F37" s="140"/>
      <c r="G37" s="103" t="e">
        <f>D37*#REF!</f>
        <v>#REF!</v>
      </c>
      <c r="H37" s="25"/>
      <c r="I37" s="25"/>
      <c r="J37" s="25"/>
      <c r="K37" s="25"/>
      <c r="L37" s="25"/>
      <c r="M37" s="25"/>
      <c r="N37" s="25"/>
      <c r="O37" s="25"/>
      <c r="T37" s="26"/>
    </row>
    <row r="38" spans="1:20" x14ac:dyDescent="0.2">
      <c r="A38" s="141"/>
      <c r="B38" s="81" t="s">
        <v>30</v>
      </c>
      <c r="C38" s="5" t="s">
        <v>5</v>
      </c>
      <c r="D38" s="33">
        <v>16</v>
      </c>
      <c r="E38" s="105"/>
      <c r="F38" s="140"/>
      <c r="G38" s="103" t="e">
        <f>D38*#REF!</f>
        <v>#REF!</v>
      </c>
      <c r="H38" s="25"/>
      <c r="I38" s="25"/>
      <c r="J38" s="25"/>
      <c r="K38" s="25"/>
      <c r="L38" s="25"/>
      <c r="M38" s="25"/>
      <c r="N38" s="25"/>
      <c r="O38" s="25"/>
      <c r="T38" s="26"/>
    </row>
    <row r="39" spans="1:20" x14ac:dyDescent="0.2">
      <c r="A39" s="141"/>
      <c r="B39" s="81" t="s">
        <v>31</v>
      </c>
      <c r="C39" s="5" t="s">
        <v>6</v>
      </c>
      <c r="D39" s="33">
        <v>0.5</v>
      </c>
      <c r="E39" s="105"/>
      <c r="F39" s="140"/>
      <c r="G39" s="103" t="e">
        <f>D39*#REF!</f>
        <v>#REF!</v>
      </c>
      <c r="H39" s="25"/>
      <c r="I39" s="25"/>
      <c r="J39" s="25"/>
      <c r="K39" s="25"/>
      <c r="L39" s="25"/>
      <c r="M39" s="25"/>
      <c r="N39" s="25"/>
      <c r="O39" s="25"/>
      <c r="T39" s="26"/>
    </row>
    <row r="40" spans="1:20" x14ac:dyDescent="0.2">
      <c r="A40" s="141"/>
      <c r="B40" s="205" t="s">
        <v>150</v>
      </c>
      <c r="C40" s="206"/>
      <c r="D40" s="153">
        <v>0.5</v>
      </c>
      <c r="E40" s="105"/>
      <c r="F40" s="140"/>
      <c r="G40" s="103"/>
      <c r="H40" s="25"/>
      <c r="I40" s="25"/>
      <c r="J40" s="25"/>
      <c r="K40" s="25"/>
      <c r="L40" s="25"/>
      <c r="M40" s="25"/>
      <c r="N40" s="25"/>
      <c r="O40" s="25"/>
      <c r="T40" s="26"/>
    </row>
    <row r="41" spans="1:20" x14ac:dyDescent="0.2">
      <c r="A41" s="141"/>
      <c r="B41" s="138" t="s">
        <v>135</v>
      </c>
      <c r="C41" s="5"/>
      <c r="D41" s="33"/>
      <c r="E41" s="105"/>
      <c r="F41" s="140"/>
      <c r="G41" s="103"/>
      <c r="H41" s="25"/>
      <c r="I41" s="25"/>
      <c r="J41" s="25"/>
      <c r="K41" s="25"/>
      <c r="L41" s="25"/>
      <c r="M41" s="25"/>
      <c r="N41" s="25"/>
      <c r="O41" s="25"/>
      <c r="T41" s="26"/>
    </row>
    <row r="42" spans="1:20" x14ac:dyDescent="0.2">
      <c r="A42" s="141"/>
      <c r="B42" s="81" t="s">
        <v>28</v>
      </c>
      <c r="C42" s="5" t="s">
        <v>4</v>
      </c>
      <c r="D42" s="33">
        <v>4.5</v>
      </c>
      <c r="E42" s="105"/>
      <c r="F42" s="140"/>
      <c r="G42" s="103" t="e">
        <f>D42*#REF!</f>
        <v>#REF!</v>
      </c>
      <c r="H42" s="25"/>
      <c r="I42" s="25"/>
      <c r="J42" s="25"/>
      <c r="K42" s="25"/>
      <c r="L42" s="25"/>
      <c r="M42" s="25"/>
      <c r="N42" s="25"/>
      <c r="O42" s="25"/>
      <c r="T42" s="26"/>
    </row>
    <row r="43" spans="1:20" ht="21" x14ac:dyDescent="0.2">
      <c r="A43" s="141"/>
      <c r="B43" s="81" t="s">
        <v>29</v>
      </c>
      <c r="C43" s="5" t="s">
        <v>5</v>
      </c>
      <c r="D43" s="33">
        <v>18</v>
      </c>
      <c r="E43" s="105"/>
      <c r="F43" s="140"/>
      <c r="G43" s="103" t="e">
        <f>D43*#REF!</f>
        <v>#REF!</v>
      </c>
      <c r="H43" s="25"/>
      <c r="I43" s="25"/>
      <c r="J43" s="25"/>
      <c r="K43" s="25"/>
      <c r="L43" s="25"/>
      <c r="M43" s="25"/>
      <c r="N43" s="25"/>
      <c r="O43" s="25"/>
      <c r="T43" s="26"/>
    </row>
    <row r="44" spans="1:20" x14ac:dyDescent="0.2">
      <c r="A44" s="141"/>
      <c r="B44" s="81" t="s">
        <v>30</v>
      </c>
      <c r="C44" s="5" t="s">
        <v>5</v>
      </c>
      <c r="D44" s="33">
        <v>10</v>
      </c>
      <c r="E44" s="105"/>
      <c r="F44" s="140"/>
      <c r="G44" s="103" t="e">
        <f>D44*#REF!</f>
        <v>#REF!</v>
      </c>
      <c r="H44" s="25"/>
      <c r="I44" s="25"/>
      <c r="J44" s="25"/>
      <c r="K44" s="25"/>
      <c r="L44" s="25"/>
      <c r="M44" s="25"/>
      <c r="N44" s="25"/>
      <c r="O44" s="25"/>
      <c r="T44" s="26"/>
    </row>
    <row r="45" spans="1:20" x14ac:dyDescent="0.2">
      <c r="A45" s="141"/>
      <c r="B45" s="81" t="s">
        <v>31</v>
      </c>
      <c r="C45" s="5" t="s">
        <v>6</v>
      </c>
      <c r="D45" s="33">
        <v>0.2</v>
      </c>
      <c r="E45" s="105"/>
      <c r="F45" s="140"/>
      <c r="G45" s="103" t="e">
        <f>D45*#REF!</f>
        <v>#REF!</v>
      </c>
      <c r="H45" s="25"/>
      <c r="I45" s="25"/>
      <c r="J45" s="25"/>
      <c r="K45" s="25"/>
      <c r="L45" s="25"/>
      <c r="M45" s="25"/>
      <c r="N45" s="25"/>
      <c r="O45" s="25"/>
      <c r="T45" s="26"/>
    </row>
    <row r="46" spans="1:20" x14ac:dyDescent="0.2">
      <c r="A46" s="141"/>
      <c r="B46" s="205" t="s">
        <v>136</v>
      </c>
      <c r="C46" s="206"/>
      <c r="D46" s="153" t="s">
        <v>137</v>
      </c>
      <c r="E46" s="105"/>
      <c r="F46" s="140"/>
      <c r="G46" s="103"/>
      <c r="H46" s="25"/>
      <c r="I46" s="25"/>
      <c r="J46" s="25"/>
      <c r="K46" s="25"/>
      <c r="L46" s="25"/>
      <c r="M46" s="25"/>
      <c r="N46" s="25"/>
      <c r="O46" s="25"/>
      <c r="T46" s="26"/>
    </row>
    <row r="47" spans="1:20" x14ac:dyDescent="0.2">
      <c r="A47" s="141"/>
      <c r="B47" s="138" t="s">
        <v>142</v>
      </c>
      <c r="C47" s="5"/>
      <c r="D47" s="33"/>
      <c r="E47" s="105"/>
      <c r="F47" s="140"/>
      <c r="G47" s="103"/>
      <c r="H47" s="25"/>
      <c r="I47" s="25"/>
      <c r="J47" s="25"/>
      <c r="K47" s="25"/>
      <c r="L47" s="25"/>
      <c r="M47" s="25"/>
      <c r="N47" s="25"/>
      <c r="O47" s="25"/>
      <c r="T47" s="26"/>
    </row>
    <row r="48" spans="1:20" x14ac:dyDescent="0.2">
      <c r="A48" s="141"/>
      <c r="B48" s="81" t="s">
        <v>28</v>
      </c>
      <c r="C48" s="5" t="s">
        <v>4</v>
      </c>
      <c r="D48" s="33">
        <v>5.0999999999999996</v>
      </c>
      <c r="E48" s="105"/>
      <c r="F48" s="140"/>
      <c r="G48" s="103" t="e">
        <f>D48*#REF!</f>
        <v>#REF!</v>
      </c>
      <c r="H48" s="25"/>
      <c r="I48" s="25"/>
      <c r="J48" s="25"/>
      <c r="K48" s="25"/>
      <c r="L48" s="25"/>
      <c r="M48" s="25"/>
      <c r="N48" s="25"/>
      <c r="O48" s="25"/>
      <c r="T48" s="26"/>
    </row>
    <row r="49" spans="1:20" ht="21" x14ac:dyDescent="0.2">
      <c r="A49" s="141"/>
      <c r="B49" s="81" t="s">
        <v>29</v>
      </c>
      <c r="C49" s="5" t="s">
        <v>5</v>
      </c>
      <c r="D49" s="33">
        <v>24</v>
      </c>
      <c r="E49" s="105"/>
      <c r="F49" s="140"/>
      <c r="G49" s="103" t="e">
        <f>D49*#REF!</f>
        <v>#REF!</v>
      </c>
      <c r="H49" s="25"/>
      <c r="I49" s="25"/>
      <c r="J49" s="25"/>
      <c r="K49" s="25"/>
      <c r="L49" s="25"/>
      <c r="M49" s="25"/>
      <c r="N49" s="25"/>
      <c r="O49" s="25"/>
      <c r="T49" s="26"/>
    </row>
    <row r="50" spans="1:20" x14ac:dyDescent="0.2">
      <c r="A50" s="141"/>
      <c r="B50" s="81" t="s">
        <v>30</v>
      </c>
      <c r="C50" s="5" t="s">
        <v>5</v>
      </c>
      <c r="D50" s="33">
        <v>24</v>
      </c>
      <c r="E50" s="105"/>
      <c r="F50" s="140"/>
      <c r="G50" s="103" t="e">
        <f>D50*#REF!</f>
        <v>#REF!</v>
      </c>
      <c r="H50" s="25"/>
      <c r="I50" s="25"/>
      <c r="J50" s="25"/>
      <c r="K50" s="25"/>
      <c r="L50" s="25"/>
      <c r="M50" s="25"/>
      <c r="N50" s="25"/>
      <c r="O50" s="25"/>
      <c r="T50" s="26"/>
    </row>
    <row r="51" spans="1:20" x14ac:dyDescent="0.2">
      <c r="A51" s="141"/>
      <c r="B51" s="81" t="s">
        <v>31</v>
      </c>
      <c r="C51" s="5" t="s">
        <v>6</v>
      </c>
      <c r="D51" s="33">
        <v>0.22</v>
      </c>
      <c r="E51" s="105"/>
      <c r="F51" s="140"/>
      <c r="G51" s="103" t="e">
        <f>D51*#REF!</f>
        <v>#REF!</v>
      </c>
      <c r="H51" s="25"/>
      <c r="I51" s="25"/>
      <c r="J51" s="25"/>
      <c r="K51" s="25"/>
      <c r="L51" s="25"/>
      <c r="M51" s="25"/>
      <c r="N51" s="25"/>
      <c r="O51" s="25"/>
      <c r="T51" s="26"/>
    </row>
    <row r="52" spans="1:20" x14ac:dyDescent="0.2">
      <c r="A52" s="141"/>
      <c r="B52" s="205" t="s">
        <v>138</v>
      </c>
      <c r="C52" s="209"/>
      <c r="D52" s="153" t="s">
        <v>137</v>
      </c>
      <c r="E52" s="105"/>
      <c r="F52" s="140"/>
      <c r="G52" s="103"/>
      <c r="H52" s="25"/>
      <c r="I52" s="25"/>
      <c r="J52" s="25"/>
      <c r="K52" s="25"/>
      <c r="L52" s="25"/>
      <c r="M52" s="25"/>
      <c r="N52" s="25"/>
      <c r="O52" s="25"/>
      <c r="T52" s="26"/>
    </row>
    <row r="53" spans="1:20" x14ac:dyDescent="0.2">
      <c r="A53" s="141"/>
      <c r="B53" s="138" t="s">
        <v>139</v>
      </c>
      <c r="C53" s="5"/>
      <c r="D53" s="33"/>
      <c r="E53" s="105"/>
      <c r="F53" s="140"/>
      <c r="G53" s="103"/>
      <c r="H53" s="25"/>
      <c r="I53" s="25"/>
      <c r="J53" s="25"/>
      <c r="K53" s="25"/>
      <c r="L53" s="25"/>
      <c r="M53" s="25"/>
      <c r="N53" s="25"/>
      <c r="O53" s="25"/>
      <c r="T53" s="26"/>
    </row>
    <row r="54" spans="1:20" x14ac:dyDescent="0.2">
      <c r="A54" s="141"/>
      <c r="B54" s="81" t="s">
        <v>140</v>
      </c>
      <c r="C54" s="5" t="s">
        <v>4</v>
      </c>
      <c r="D54" s="33">
        <v>21.65</v>
      </c>
      <c r="E54" s="105"/>
      <c r="F54" s="140"/>
      <c r="G54" s="103" t="e">
        <f>D54*#REF!</f>
        <v>#REF!</v>
      </c>
      <c r="H54" s="25"/>
      <c r="I54" s="25"/>
      <c r="J54" s="25"/>
      <c r="K54" s="25"/>
      <c r="L54" s="25"/>
      <c r="M54" s="25"/>
      <c r="N54" s="25"/>
      <c r="O54" s="25"/>
      <c r="T54" s="26"/>
    </row>
    <row r="55" spans="1:20" x14ac:dyDescent="0.2">
      <c r="A55" s="141"/>
      <c r="B55" s="167" t="s">
        <v>141</v>
      </c>
      <c r="C55" s="5" t="s">
        <v>5</v>
      </c>
      <c r="D55" s="33">
        <v>99</v>
      </c>
      <c r="E55" s="105"/>
      <c r="F55" s="140"/>
      <c r="G55" s="103" t="e">
        <f>D55*#REF!</f>
        <v>#REF!</v>
      </c>
      <c r="H55" s="25"/>
      <c r="I55" s="25"/>
      <c r="J55" s="25"/>
      <c r="K55" s="25"/>
      <c r="L55" s="25"/>
      <c r="M55" s="25"/>
      <c r="N55" s="25"/>
      <c r="O55" s="25"/>
      <c r="T55" s="26"/>
    </row>
    <row r="56" spans="1:20" x14ac:dyDescent="0.2">
      <c r="A56" s="141"/>
      <c r="B56" s="167" t="s">
        <v>143</v>
      </c>
      <c r="C56" s="5" t="s">
        <v>6</v>
      </c>
      <c r="D56" s="33">
        <v>1.5640000000000001</v>
      </c>
      <c r="E56" s="105"/>
      <c r="F56" s="140"/>
      <c r="G56" s="103" t="e">
        <f>D56*#REF!</f>
        <v>#REF!</v>
      </c>
      <c r="H56" s="25"/>
      <c r="I56" s="25"/>
      <c r="J56" s="25"/>
      <c r="K56" s="25"/>
      <c r="L56" s="25"/>
      <c r="M56" s="25"/>
      <c r="N56" s="25"/>
      <c r="O56" s="25"/>
      <c r="T56" s="26"/>
    </row>
    <row r="57" spans="1:20" x14ac:dyDescent="0.2">
      <c r="A57" s="141"/>
      <c r="B57" s="167" t="s">
        <v>144</v>
      </c>
      <c r="C57" s="5" t="s">
        <v>5</v>
      </c>
      <c r="D57" s="33">
        <v>45.5</v>
      </c>
      <c r="E57" s="105"/>
      <c r="F57" s="140"/>
      <c r="G57" s="103" t="e">
        <f>D57*#REF!</f>
        <v>#REF!</v>
      </c>
      <c r="H57" s="25"/>
      <c r="I57" s="25"/>
      <c r="J57" s="25"/>
      <c r="K57" s="25"/>
      <c r="L57" s="25"/>
      <c r="M57" s="25"/>
      <c r="N57" s="25"/>
      <c r="O57" s="25"/>
      <c r="T57" s="26"/>
    </row>
    <row r="58" spans="1:20" x14ac:dyDescent="0.2">
      <c r="A58" s="141"/>
      <c r="B58" s="81" t="s">
        <v>145</v>
      </c>
      <c r="C58" s="5" t="s">
        <v>4</v>
      </c>
      <c r="D58" s="33">
        <v>11.4</v>
      </c>
      <c r="E58" s="105"/>
      <c r="F58" s="140"/>
      <c r="G58" s="103" t="e">
        <f>D58*#REF!</f>
        <v>#REF!</v>
      </c>
      <c r="H58" s="25"/>
      <c r="I58" s="25"/>
      <c r="J58" s="25"/>
      <c r="K58" s="25"/>
      <c r="L58" s="25"/>
      <c r="M58" s="25"/>
      <c r="N58" s="25"/>
      <c r="O58" s="25"/>
      <c r="T58" s="26"/>
    </row>
    <row r="59" spans="1:20" x14ac:dyDescent="0.2">
      <c r="A59" s="141"/>
      <c r="B59" s="81" t="s">
        <v>146</v>
      </c>
      <c r="C59" s="5" t="s">
        <v>5</v>
      </c>
      <c r="D59" s="33">
        <v>98.5</v>
      </c>
      <c r="E59" s="105"/>
      <c r="F59" s="140"/>
      <c r="G59" s="103" t="e">
        <f>D59*#REF!</f>
        <v>#REF!</v>
      </c>
      <c r="H59" s="25"/>
      <c r="I59" s="25"/>
      <c r="J59" s="25"/>
      <c r="K59" s="25"/>
      <c r="L59" s="25"/>
      <c r="M59" s="25"/>
      <c r="N59" s="25"/>
      <c r="O59" s="25"/>
      <c r="T59" s="26"/>
    </row>
    <row r="60" spans="1:20" x14ac:dyDescent="0.2">
      <c r="A60" s="141"/>
      <c r="B60" s="81" t="s">
        <v>31</v>
      </c>
      <c r="C60" s="5" t="s">
        <v>6</v>
      </c>
      <c r="D60" s="33">
        <v>0.1</v>
      </c>
      <c r="E60" s="105"/>
      <c r="F60" s="140"/>
      <c r="G60" s="103" t="e">
        <f>D60*#REF!</f>
        <v>#REF!</v>
      </c>
      <c r="H60" s="25"/>
      <c r="I60" s="25"/>
      <c r="J60" s="25"/>
      <c r="K60" s="25"/>
      <c r="L60" s="25"/>
      <c r="M60" s="25"/>
      <c r="N60" s="25"/>
      <c r="O60" s="25"/>
      <c r="T60" s="26"/>
    </row>
    <row r="61" spans="1:20" x14ac:dyDescent="0.2">
      <c r="A61" s="141"/>
      <c r="B61" s="168" t="s">
        <v>59</v>
      </c>
      <c r="C61" s="169"/>
      <c r="D61" s="170"/>
      <c r="E61" s="105"/>
      <c r="F61" s="140"/>
      <c r="G61" s="103"/>
      <c r="H61" s="25"/>
      <c r="I61" s="25"/>
      <c r="J61" s="25"/>
      <c r="K61" s="25"/>
      <c r="L61" s="25"/>
      <c r="M61" s="25"/>
      <c r="N61" s="25"/>
      <c r="O61" s="25"/>
      <c r="T61" s="26"/>
    </row>
    <row r="62" spans="1:20" x14ac:dyDescent="0.2">
      <c r="A62" s="141"/>
      <c r="B62" s="142" t="s">
        <v>32</v>
      </c>
      <c r="C62" s="143" t="s">
        <v>7</v>
      </c>
      <c r="D62" s="144">
        <v>14.8</v>
      </c>
      <c r="E62" s="105"/>
      <c r="F62" s="140"/>
      <c r="G62" s="103" t="e">
        <f>D62*#REF!</f>
        <v>#REF!</v>
      </c>
      <c r="T62" s="26"/>
    </row>
    <row r="63" spans="1:20" x14ac:dyDescent="0.2">
      <c r="A63" s="141"/>
      <c r="B63" s="142" t="s">
        <v>54</v>
      </c>
      <c r="C63" s="143" t="s">
        <v>7</v>
      </c>
      <c r="D63" s="144">
        <v>4.5</v>
      </c>
      <c r="E63" s="105"/>
      <c r="F63" s="140"/>
      <c r="G63" s="103" t="e">
        <f>D63*#REF!</f>
        <v>#REF!</v>
      </c>
      <c r="T63" s="26"/>
    </row>
    <row r="64" spans="1:20" x14ac:dyDescent="0.2">
      <c r="A64" s="141"/>
      <c r="B64" s="142" t="s">
        <v>55</v>
      </c>
      <c r="C64" s="143" t="s">
        <v>7</v>
      </c>
      <c r="D64" s="144">
        <v>82.4</v>
      </c>
      <c r="E64" s="105"/>
      <c r="F64" s="140"/>
      <c r="G64" s="103" t="e">
        <f>D64*#REF!</f>
        <v>#REF!</v>
      </c>
      <c r="T64" s="26"/>
    </row>
    <row r="65" spans="1:20" x14ac:dyDescent="0.2">
      <c r="A65" s="141"/>
      <c r="B65" s="205" t="s">
        <v>56</v>
      </c>
      <c r="C65" s="206"/>
      <c r="D65" s="153">
        <f>4*2.2+7+4.3+23.3+39</f>
        <v>82.4</v>
      </c>
      <c r="E65" s="105"/>
      <c r="F65" s="140"/>
      <c r="G65" s="103"/>
      <c r="T65" s="26"/>
    </row>
    <row r="66" spans="1:20" x14ac:dyDescent="0.2">
      <c r="A66" s="141"/>
      <c r="B66" s="167" t="s">
        <v>57</v>
      </c>
      <c r="C66" s="172" t="s">
        <v>6</v>
      </c>
      <c r="D66" s="171">
        <f>0.0144*D64</f>
        <v>1.1865600000000001</v>
      </c>
      <c r="E66" s="105"/>
      <c r="F66" s="140"/>
      <c r="G66" s="103" t="e">
        <f>D66*#REF!</f>
        <v>#REF!</v>
      </c>
      <c r="T66" s="26"/>
    </row>
    <row r="67" spans="1:20" x14ac:dyDescent="0.2">
      <c r="A67" s="141"/>
      <c r="B67" s="167" t="s">
        <v>58</v>
      </c>
      <c r="C67" s="145" t="s">
        <v>8</v>
      </c>
      <c r="D67" s="146">
        <v>1</v>
      </c>
      <c r="E67" s="105"/>
      <c r="F67" s="140"/>
      <c r="G67" s="103">
        <v>12000</v>
      </c>
      <c r="Q67" s="111"/>
      <c r="T67" s="26"/>
    </row>
    <row r="68" spans="1:20" x14ac:dyDescent="0.2">
      <c r="A68" s="141"/>
      <c r="B68" s="167"/>
      <c r="C68" s="145"/>
      <c r="D68" s="146"/>
      <c r="E68" s="105"/>
      <c r="F68" s="140"/>
      <c r="G68" s="103"/>
      <c r="Q68" s="111"/>
      <c r="T68" s="26"/>
    </row>
    <row r="69" spans="1:20" x14ac:dyDescent="0.2">
      <c r="A69" s="141"/>
      <c r="B69" s="168" t="s">
        <v>35</v>
      </c>
      <c r="C69" s="156"/>
      <c r="D69" s="173"/>
      <c r="E69" s="105"/>
      <c r="F69" s="140"/>
      <c r="G69" s="103"/>
      <c r="Q69" s="111"/>
      <c r="T69" s="26"/>
    </row>
    <row r="70" spans="1:20" ht="21" x14ac:dyDescent="0.2">
      <c r="A70" s="141"/>
      <c r="B70" s="150" t="s">
        <v>33</v>
      </c>
      <c r="C70" s="174" t="s">
        <v>7</v>
      </c>
      <c r="D70" s="155">
        <v>40</v>
      </c>
      <c r="E70" s="105"/>
      <c r="F70" s="140"/>
      <c r="G70" s="103" t="e">
        <f>D70*#REF!</f>
        <v>#REF!</v>
      </c>
      <c r="T70" s="26"/>
    </row>
    <row r="71" spans="1:20" x14ac:dyDescent="0.2">
      <c r="A71" s="141"/>
      <c r="B71" s="150" t="s">
        <v>34</v>
      </c>
      <c r="C71" s="174" t="s">
        <v>7</v>
      </c>
      <c r="D71" s="155">
        <v>40</v>
      </c>
      <c r="E71" s="105"/>
      <c r="F71" s="140"/>
      <c r="G71" s="103" t="e">
        <f>D71*#REF!</f>
        <v>#REF!</v>
      </c>
      <c r="T71" s="26"/>
    </row>
    <row r="72" spans="1:20" x14ac:dyDescent="0.2">
      <c r="A72" s="141"/>
      <c r="B72" s="175" t="s">
        <v>60</v>
      </c>
      <c r="C72" s="174" t="s">
        <v>7</v>
      </c>
      <c r="D72" s="155">
        <v>20</v>
      </c>
      <c r="E72" s="105"/>
      <c r="F72" s="140"/>
      <c r="G72" s="103" t="e">
        <f>D72*#REF!</f>
        <v>#REF!</v>
      </c>
      <c r="T72" s="26"/>
    </row>
    <row r="73" spans="1:20" ht="14.25" x14ac:dyDescent="0.2">
      <c r="A73" s="141"/>
      <c r="B73" s="176"/>
      <c r="C73" s="156"/>
      <c r="D73" s="173"/>
      <c r="E73" s="105"/>
      <c r="F73" s="140"/>
      <c r="G73" s="80"/>
      <c r="T73" s="26"/>
    </row>
    <row r="74" spans="1:20" ht="13.5" customHeight="1" thickBot="1" x14ac:dyDescent="0.25">
      <c r="A74" s="72"/>
      <c r="B74" s="87" t="s">
        <v>39</v>
      </c>
      <c r="C74" s="88"/>
      <c r="D74" s="88"/>
      <c r="E74" s="88"/>
      <c r="F74" s="108">
        <f>SUM(F6:F72)</f>
        <v>0</v>
      </c>
      <c r="G74" s="102" t="e">
        <f>SUM(G6:G72)</f>
        <v>#REF!</v>
      </c>
      <c r="H74" s="118"/>
      <c r="I74" s="118"/>
      <c r="J74" s="118"/>
      <c r="K74" s="118"/>
      <c r="L74" s="118"/>
      <c r="M74" s="118"/>
      <c r="N74" s="118"/>
      <c r="T74" s="26"/>
    </row>
    <row r="75" spans="1:20" x14ac:dyDescent="0.2">
      <c r="A75" s="46"/>
      <c r="B75" s="73"/>
      <c r="C75" s="74"/>
      <c r="D75" s="75"/>
      <c r="E75" s="67"/>
      <c r="F75" s="107"/>
      <c r="G75" s="57"/>
      <c r="T75" s="26"/>
    </row>
    <row r="76" spans="1:20" ht="13.5" thickBot="1" x14ac:dyDescent="0.25">
      <c r="A76" s="46"/>
      <c r="B76" s="52"/>
      <c r="C76" s="90"/>
      <c r="D76" s="91"/>
      <c r="E76" s="66"/>
      <c r="F76" s="107"/>
      <c r="G76" s="92"/>
      <c r="T76" s="26"/>
    </row>
    <row r="77" spans="1:20" x14ac:dyDescent="0.2">
      <c r="A77" s="72"/>
      <c r="B77" s="76" t="s">
        <v>81</v>
      </c>
      <c r="C77" s="77" t="s">
        <v>0</v>
      </c>
      <c r="D77" s="78" t="s">
        <v>1</v>
      </c>
      <c r="E77" s="78" t="s">
        <v>2</v>
      </c>
      <c r="F77" s="78" t="s">
        <v>156</v>
      </c>
      <c r="G77" s="79" t="s">
        <v>3</v>
      </c>
      <c r="T77" s="26"/>
    </row>
    <row r="78" spans="1:20" x14ac:dyDescent="0.2">
      <c r="A78" s="72"/>
      <c r="B78" s="84"/>
      <c r="C78" s="56"/>
      <c r="D78" s="59"/>
      <c r="E78" s="105"/>
      <c r="F78" s="107"/>
      <c r="G78" s="80"/>
      <c r="T78" s="26"/>
    </row>
    <row r="79" spans="1:20" x14ac:dyDescent="0.2">
      <c r="A79" s="72"/>
      <c r="B79" s="179" t="s">
        <v>62</v>
      </c>
      <c r="C79" s="178" t="s">
        <v>7</v>
      </c>
      <c r="D79" s="63">
        <v>200</v>
      </c>
      <c r="E79" s="105"/>
      <c r="F79" s="107"/>
      <c r="G79" s="103" t="e">
        <f>D79*#REF!</f>
        <v>#REF!</v>
      </c>
      <c r="T79" s="26"/>
    </row>
    <row r="80" spans="1:20" x14ac:dyDescent="0.2">
      <c r="A80" s="72"/>
      <c r="B80" s="188" t="s">
        <v>147</v>
      </c>
      <c r="C80" s="177"/>
      <c r="D80" s="63"/>
      <c r="E80" s="105"/>
      <c r="F80" s="107"/>
      <c r="G80" s="103"/>
      <c r="T80" s="26"/>
    </row>
    <row r="81" spans="1:20" x14ac:dyDescent="0.2">
      <c r="A81" s="72"/>
      <c r="B81" s="183" t="s">
        <v>152</v>
      </c>
      <c r="C81" s="184" t="s">
        <v>7</v>
      </c>
      <c r="D81" s="185">
        <v>200</v>
      </c>
      <c r="E81" s="186"/>
      <c r="F81" s="187"/>
      <c r="G81" s="103"/>
      <c r="T81" s="26"/>
    </row>
    <row r="82" spans="1:20" x14ac:dyDescent="0.2">
      <c r="A82" s="72"/>
      <c r="B82" s="93" t="s">
        <v>63</v>
      </c>
      <c r="C82" s="51" t="s">
        <v>7</v>
      </c>
      <c r="D82" s="32">
        <v>314</v>
      </c>
      <c r="E82" s="105"/>
      <c r="F82" s="107"/>
      <c r="G82" s="103" t="e">
        <f>D82*#REF!</f>
        <v>#REF!</v>
      </c>
      <c r="T82" s="26"/>
    </row>
    <row r="83" spans="1:20" x14ac:dyDescent="0.2">
      <c r="A83" s="72"/>
      <c r="B83" s="93" t="s">
        <v>95</v>
      </c>
      <c r="C83" s="51" t="s">
        <v>7</v>
      </c>
      <c r="D83" s="32">
        <v>90.5</v>
      </c>
      <c r="E83" s="105"/>
      <c r="F83" s="107"/>
      <c r="G83" s="103" t="e">
        <f>D83*#REF!</f>
        <v>#REF!</v>
      </c>
      <c r="T83" s="26"/>
    </row>
    <row r="84" spans="1:20" x14ac:dyDescent="0.2">
      <c r="A84" s="72"/>
      <c r="B84" s="93" t="s">
        <v>64</v>
      </c>
      <c r="C84" s="51" t="s">
        <v>5</v>
      </c>
      <c r="D84" s="32">
        <v>246</v>
      </c>
      <c r="E84" s="105"/>
      <c r="F84" s="107"/>
      <c r="G84" s="103" t="e">
        <f>D84*#REF!</f>
        <v>#REF!</v>
      </c>
      <c r="T84" s="26"/>
    </row>
    <row r="85" spans="1:20" x14ac:dyDescent="0.2">
      <c r="A85" s="72"/>
      <c r="B85" s="93" t="s">
        <v>37</v>
      </c>
      <c r="C85" s="51" t="s">
        <v>5</v>
      </c>
      <c r="D85" s="32">
        <v>48</v>
      </c>
      <c r="E85" s="105"/>
      <c r="F85" s="107"/>
      <c r="G85" s="103" t="e">
        <f>D85*#REF!</f>
        <v>#REF!</v>
      </c>
      <c r="T85" s="26"/>
    </row>
    <row r="86" spans="1:20" x14ac:dyDescent="0.2">
      <c r="A86" s="72"/>
      <c r="B86" s="93" t="s">
        <v>36</v>
      </c>
      <c r="C86" s="51" t="s">
        <v>5</v>
      </c>
      <c r="D86" s="32">
        <f>D84+D85</f>
        <v>294</v>
      </c>
      <c r="E86" s="105"/>
      <c r="F86" s="107"/>
      <c r="G86" s="103" t="e">
        <f>D86*#REF!</f>
        <v>#REF!</v>
      </c>
      <c r="T86" s="26"/>
    </row>
    <row r="87" spans="1:20" x14ac:dyDescent="0.2">
      <c r="A87" s="72"/>
      <c r="B87" s="83" t="s">
        <v>65</v>
      </c>
      <c r="C87" s="55" t="s">
        <v>66</v>
      </c>
      <c r="D87" s="60"/>
      <c r="E87" s="105"/>
      <c r="F87" s="107"/>
      <c r="G87" s="103">
        <v>20000</v>
      </c>
      <c r="T87" s="26"/>
    </row>
    <row r="88" spans="1:20" x14ac:dyDescent="0.2">
      <c r="A88" s="72"/>
      <c r="B88" s="93" t="s">
        <v>68</v>
      </c>
      <c r="C88" s="55" t="s">
        <v>8</v>
      </c>
      <c r="D88" s="60">
        <v>4</v>
      </c>
      <c r="E88" s="105"/>
      <c r="F88" s="107"/>
      <c r="G88" s="103" t="e">
        <f>D88*#REF!</f>
        <v>#REF!</v>
      </c>
      <c r="T88" s="26"/>
    </row>
    <row r="89" spans="1:20" x14ac:dyDescent="0.2">
      <c r="A89" s="72"/>
      <c r="B89" s="94"/>
      <c r="C89" s="55"/>
      <c r="D89" s="64"/>
      <c r="E89" s="105"/>
      <c r="F89" s="107"/>
      <c r="G89" s="103"/>
      <c r="T89" s="26"/>
    </row>
    <row r="90" spans="1:20" x14ac:dyDescent="0.2">
      <c r="A90" s="72"/>
      <c r="B90" s="85" t="s">
        <v>69</v>
      </c>
      <c r="C90" s="68"/>
      <c r="D90" s="64"/>
      <c r="E90" s="105"/>
      <c r="F90" s="107"/>
      <c r="G90" s="103"/>
      <c r="T90" s="26"/>
    </row>
    <row r="91" spans="1:20" x14ac:dyDescent="0.2">
      <c r="A91" s="72"/>
      <c r="B91" s="82" t="s">
        <v>22</v>
      </c>
      <c r="C91" s="3" t="s">
        <v>7</v>
      </c>
      <c r="D91" s="32">
        <v>18.7</v>
      </c>
      <c r="E91" s="105"/>
      <c r="F91" s="107"/>
      <c r="G91" s="103" t="e">
        <f>D91*#REF!</f>
        <v>#REF!</v>
      </c>
      <c r="T91" s="26"/>
    </row>
    <row r="92" spans="1:20" x14ac:dyDescent="0.2">
      <c r="A92" s="72"/>
      <c r="B92" s="82" t="s">
        <v>23</v>
      </c>
      <c r="C92" s="3" t="s">
        <v>7</v>
      </c>
      <c r="D92" s="32">
        <v>7.5</v>
      </c>
      <c r="E92" s="105"/>
      <c r="F92" s="107"/>
      <c r="G92" s="103" t="e">
        <f>D92*#REF!</f>
        <v>#REF!</v>
      </c>
      <c r="T92" s="26"/>
    </row>
    <row r="93" spans="1:20" x14ac:dyDescent="0.2">
      <c r="A93" s="89"/>
      <c r="B93" s="86" t="s">
        <v>38</v>
      </c>
      <c r="C93" s="54" t="s">
        <v>7</v>
      </c>
      <c r="D93" s="62">
        <f>35*0.75</f>
        <v>26.25</v>
      </c>
      <c r="E93" s="105"/>
      <c r="F93" s="107"/>
      <c r="G93" s="103" t="e">
        <f>D93*#REF!</f>
        <v>#REF!</v>
      </c>
      <c r="T93" s="26"/>
    </row>
    <row r="94" spans="1:20" x14ac:dyDescent="0.2">
      <c r="A94" s="72"/>
      <c r="B94" s="82" t="s">
        <v>19</v>
      </c>
      <c r="C94" s="3" t="s">
        <v>5</v>
      </c>
      <c r="D94" s="32">
        <v>5.25</v>
      </c>
      <c r="E94" s="105"/>
      <c r="F94" s="107"/>
      <c r="G94" s="103" t="e">
        <f>D94*#REF!</f>
        <v>#REF!</v>
      </c>
      <c r="T94" s="26"/>
    </row>
    <row r="95" spans="1:20" x14ac:dyDescent="0.2">
      <c r="A95" s="72"/>
      <c r="B95" s="82" t="s">
        <v>20</v>
      </c>
      <c r="C95" s="3" t="s">
        <v>5</v>
      </c>
      <c r="D95" s="32">
        <v>2.5499999999999998</v>
      </c>
      <c r="E95" s="105"/>
      <c r="F95" s="107"/>
      <c r="G95" s="103" t="e">
        <f>D95*#REF!</f>
        <v>#REF!</v>
      </c>
      <c r="T95" s="26"/>
    </row>
    <row r="96" spans="1:20" x14ac:dyDescent="0.2">
      <c r="A96" s="72"/>
      <c r="B96" s="82" t="s">
        <v>21</v>
      </c>
      <c r="C96" s="3" t="s">
        <v>5</v>
      </c>
      <c r="D96" s="32">
        <v>2.5499999999999998</v>
      </c>
      <c r="E96" s="105"/>
      <c r="F96" s="107"/>
      <c r="G96" s="103" t="e">
        <f>D96*#REF!</f>
        <v>#REF!</v>
      </c>
      <c r="T96" s="26"/>
    </row>
    <row r="97" spans="1:20" x14ac:dyDescent="0.2">
      <c r="A97" s="72"/>
      <c r="B97" s="95" t="s">
        <v>87</v>
      </c>
      <c r="C97" s="55" t="s">
        <v>8</v>
      </c>
      <c r="D97" s="32">
        <v>2</v>
      </c>
      <c r="E97" s="105"/>
      <c r="F97" s="109"/>
      <c r="G97" s="104" t="e">
        <f>SUM(G91:G96)*2</f>
        <v>#REF!</v>
      </c>
      <c r="T97" s="26"/>
    </row>
    <row r="98" spans="1:20" x14ac:dyDescent="0.2">
      <c r="A98" s="72"/>
      <c r="B98" s="93"/>
      <c r="C98" s="55"/>
      <c r="D98" s="32"/>
      <c r="E98" s="105"/>
      <c r="F98" s="107"/>
      <c r="G98" s="103"/>
      <c r="T98" s="26"/>
    </row>
    <row r="99" spans="1:20" x14ac:dyDescent="0.2">
      <c r="A99" s="72"/>
      <c r="B99" s="85" t="s">
        <v>70</v>
      </c>
      <c r="C99" s="3"/>
      <c r="D99" s="32"/>
      <c r="E99" s="105"/>
      <c r="F99" s="107"/>
      <c r="G99" s="103"/>
      <c r="T99" s="26"/>
    </row>
    <row r="100" spans="1:20" x14ac:dyDescent="0.2">
      <c r="A100" s="72"/>
      <c r="B100" s="83" t="s">
        <v>74</v>
      </c>
      <c r="C100" s="51" t="s">
        <v>7</v>
      </c>
      <c r="D100" s="60">
        <v>1</v>
      </c>
      <c r="E100" s="105"/>
      <c r="F100" s="107"/>
      <c r="G100" s="103" t="e">
        <f>D100*#REF!</f>
        <v>#REF!</v>
      </c>
      <c r="T100" s="26"/>
    </row>
    <row r="101" spans="1:20" x14ac:dyDescent="0.2">
      <c r="A101" s="72"/>
      <c r="B101" s="83" t="s">
        <v>72</v>
      </c>
      <c r="C101" s="51" t="s">
        <v>7</v>
      </c>
      <c r="D101" s="32">
        <v>0.9</v>
      </c>
      <c r="E101" s="105"/>
      <c r="F101" s="107"/>
      <c r="G101" s="103" t="e">
        <f>D101*#REF!</f>
        <v>#REF!</v>
      </c>
      <c r="T101" s="26"/>
    </row>
    <row r="102" spans="1:20" x14ac:dyDescent="0.2">
      <c r="A102" s="72"/>
      <c r="B102" s="86" t="s">
        <v>73</v>
      </c>
      <c r="C102" s="54" t="s">
        <v>7</v>
      </c>
      <c r="D102" s="63"/>
      <c r="E102" s="105"/>
      <c r="F102" s="107"/>
      <c r="G102" s="103" t="e">
        <f>D102*#REF!</f>
        <v>#REF!</v>
      </c>
      <c r="T102" s="26"/>
    </row>
    <row r="103" spans="1:20" x14ac:dyDescent="0.2">
      <c r="A103" s="72"/>
      <c r="B103" s="86" t="s">
        <v>75</v>
      </c>
      <c r="C103" s="54"/>
      <c r="D103" s="63"/>
      <c r="E103" s="105"/>
      <c r="F103" s="110"/>
      <c r="G103" s="103" t="e">
        <f>SUM(G100:G102)</f>
        <v>#REF!</v>
      </c>
      <c r="T103" s="26"/>
    </row>
    <row r="104" spans="1:20" x14ac:dyDescent="0.2">
      <c r="A104" s="72"/>
      <c r="B104" s="95" t="s">
        <v>71</v>
      </c>
      <c r="C104" s="54" t="s">
        <v>7</v>
      </c>
      <c r="D104" s="32">
        <v>19.5</v>
      </c>
      <c r="E104" s="105"/>
      <c r="F104" s="107"/>
      <c r="G104" s="104" t="e">
        <f>D104*#REF!</f>
        <v>#REF!</v>
      </c>
      <c r="T104" s="26"/>
    </row>
    <row r="105" spans="1:20" x14ac:dyDescent="0.2">
      <c r="A105" s="89"/>
      <c r="B105" s="93"/>
      <c r="C105" s="55"/>
      <c r="D105" s="32"/>
      <c r="E105" s="105"/>
      <c r="F105" s="107"/>
      <c r="G105" s="80"/>
      <c r="T105" s="26"/>
    </row>
    <row r="106" spans="1:20" s="25" customFormat="1" x14ac:dyDescent="0.2">
      <c r="A106" s="210"/>
      <c r="B106" s="168"/>
      <c r="C106" s="180"/>
      <c r="D106" s="33"/>
      <c r="E106" s="105"/>
      <c r="F106" s="140"/>
      <c r="G106" s="139"/>
      <c r="T106" s="211"/>
    </row>
    <row r="107" spans="1:20" s="25" customFormat="1" x14ac:dyDescent="0.2">
      <c r="A107" s="141"/>
      <c r="B107" s="142"/>
      <c r="C107" s="143"/>
      <c r="D107" s="144"/>
      <c r="E107" s="105"/>
      <c r="F107" s="140"/>
      <c r="G107" s="212"/>
      <c r="T107" s="211"/>
    </row>
    <row r="108" spans="1:20" s="25" customFormat="1" x14ac:dyDescent="0.2">
      <c r="A108" s="141"/>
      <c r="B108" s="142"/>
      <c r="C108" s="143"/>
      <c r="D108" s="144"/>
      <c r="E108" s="105"/>
      <c r="F108" s="140"/>
      <c r="G108" s="212"/>
      <c r="T108" s="211"/>
    </row>
    <row r="109" spans="1:20" s="25" customFormat="1" x14ac:dyDescent="0.2">
      <c r="A109" s="141"/>
      <c r="B109" s="181"/>
      <c r="C109" s="143"/>
      <c r="D109" s="33"/>
      <c r="E109" s="105"/>
      <c r="F109" s="140"/>
      <c r="G109" s="212"/>
      <c r="T109" s="211"/>
    </row>
    <row r="110" spans="1:20" s="25" customFormat="1" x14ac:dyDescent="0.2">
      <c r="A110" s="141"/>
      <c r="B110" s="175"/>
      <c r="C110" s="213"/>
      <c r="D110" s="214"/>
      <c r="E110" s="105"/>
      <c r="F110" s="140"/>
      <c r="G110" s="212"/>
      <c r="T110" s="211"/>
    </row>
    <row r="111" spans="1:20" s="25" customFormat="1" x14ac:dyDescent="0.2">
      <c r="A111" s="141"/>
      <c r="B111" s="175"/>
      <c r="C111" s="213"/>
      <c r="D111" s="171"/>
      <c r="E111" s="105"/>
      <c r="F111" s="215"/>
      <c r="G111" s="212"/>
      <c r="T111" s="211"/>
    </row>
    <row r="112" spans="1:20" s="25" customFormat="1" x14ac:dyDescent="0.2">
      <c r="A112" s="141"/>
      <c r="B112" s="216"/>
      <c r="C112" s="213"/>
      <c r="D112" s="33"/>
      <c r="E112" s="105"/>
      <c r="F112" s="140"/>
      <c r="G112" s="217"/>
      <c r="T112" s="211"/>
    </row>
    <row r="113" spans="1:20" x14ac:dyDescent="0.2">
      <c r="A113" s="89"/>
      <c r="B113" s="93"/>
      <c r="C113" s="55"/>
      <c r="D113" s="32"/>
      <c r="E113" s="105"/>
      <c r="F113" s="107"/>
      <c r="G113" s="103"/>
      <c r="T113" s="26"/>
    </row>
    <row r="114" spans="1:20" x14ac:dyDescent="0.2">
      <c r="A114" s="89"/>
      <c r="B114" s="85" t="s">
        <v>76</v>
      </c>
      <c r="C114" s="55"/>
      <c r="D114" s="32"/>
      <c r="E114" s="105"/>
      <c r="F114" s="107"/>
      <c r="G114" s="103"/>
      <c r="T114" s="26"/>
    </row>
    <row r="115" spans="1:20" x14ac:dyDescent="0.2">
      <c r="A115" s="89"/>
      <c r="B115" s="93" t="s">
        <v>77</v>
      </c>
      <c r="C115" s="55" t="s">
        <v>66</v>
      </c>
      <c r="D115" s="32"/>
      <c r="E115" s="105"/>
      <c r="F115" s="107"/>
      <c r="G115" s="103">
        <v>20000</v>
      </c>
      <c r="T115" s="26"/>
    </row>
    <row r="116" spans="1:20" x14ac:dyDescent="0.2">
      <c r="A116" s="89"/>
      <c r="B116" s="93"/>
      <c r="C116" s="55"/>
      <c r="D116" s="32"/>
      <c r="E116" s="105"/>
      <c r="F116" s="107"/>
      <c r="G116" s="103"/>
      <c r="T116" s="26"/>
    </row>
    <row r="117" spans="1:20" x14ac:dyDescent="0.2">
      <c r="A117" s="89"/>
      <c r="B117" s="85" t="s">
        <v>78</v>
      </c>
      <c r="C117" s="55"/>
      <c r="D117" s="32"/>
      <c r="E117" s="105"/>
      <c r="F117" s="107"/>
      <c r="G117" s="103"/>
      <c r="T117" s="26"/>
    </row>
    <row r="118" spans="1:20" x14ac:dyDescent="0.2">
      <c r="A118" s="89"/>
      <c r="B118" s="93" t="s">
        <v>79</v>
      </c>
      <c r="C118" s="55" t="s">
        <v>8</v>
      </c>
      <c r="D118" s="32">
        <v>4</v>
      </c>
      <c r="E118" s="105"/>
      <c r="F118" s="107"/>
      <c r="G118" s="103" t="e">
        <f>#REF!*D118</f>
        <v>#REF!</v>
      </c>
      <c r="T118" s="26"/>
    </row>
    <row r="119" spans="1:20" x14ac:dyDescent="0.2">
      <c r="A119" s="89"/>
      <c r="B119" s="93"/>
      <c r="C119" s="55"/>
      <c r="D119" s="32"/>
      <c r="E119" s="105"/>
      <c r="F119" s="107"/>
      <c r="G119" s="80"/>
      <c r="T119" s="26"/>
    </row>
    <row r="120" spans="1:20" x14ac:dyDescent="0.2">
      <c r="A120" s="89"/>
      <c r="B120" s="85" t="s">
        <v>80</v>
      </c>
      <c r="C120" s="55"/>
      <c r="D120" s="32"/>
      <c r="E120" s="105"/>
      <c r="F120" s="107"/>
      <c r="G120" s="80"/>
      <c r="T120" s="26"/>
    </row>
    <row r="121" spans="1:20" x14ac:dyDescent="0.2">
      <c r="A121" s="89"/>
      <c r="B121" s="93" t="s">
        <v>77</v>
      </c>
      <c r="C121" s="55" t="s">
        <v>66</v>
      </c>
      <c r="D121" s="32"/>
      <c r="E121" s="105"/>
      <c r="F121" s="107"/>
      <c r="G121" s="103">
        <v>6000</v>
      </c>
      <c r="T121" s="26"/>
    </row>
    <row r="122" spans="1:20" x14ac:dyDescent="0.2">
      <c r="A122" s="89"/>
      <c r="B122" s="96"/>
      <c r="C122" s="55"/>
      <c r="D122" s="32"/>
      <c r="E122" s="105"/>
      <c r="F122" s="107"/>
      <c r="G122" s="80"/>
      <c r="T122" s="26"/>
    </row>
    <row r="123" spans="1:20" ht="13.5" thickBot="1" x14ac:dyDescent="0.25">
      <c r="A123" s="89"/>
      <c r="B123" s="87" t="s">
        <v>86</v>
      </c>
      <c r="C123" s="88"/>
      <c r="D123" s="88"/>
      <c r="E123" s="88"/>
      <c r="F123" s="108">
        <f>SUM(F79:F88,F97,F104,F112,F115,F118,F121)</f>
        <v>0</v>
      </c>
      <c r="G123" s="102" t="e">
        <f>SUM(G79:G88,G97,G104,G112,G115,G118,G121)</f>
        <v>#REF!</v>
      </c>
      <c r="H123" s="118"/>
      <c r="I123" s="118"/>
      <c r="J123" s="118"/>
      <c r="K123" s="118"/>
      <c r="L123" s="118"/>
      <c r="M123" s="118"/>
      <c r="N123" s="118"/>
      <c r="T123" s="26"/>
    </row>
    <row r="124" spans="1:20" ht="13.5" thickBot="1" x14ac:dyDescent="0.25">
      <c r="A124" s="37"/>
      <c r="B124" s="97"/>
      <c r="C124" s="98"/>
      <c r="D124" s="99"/>
      <c r="E124" s="105"/>
      <c r="F124" s="107"/>
      <c r="G124" s="100"/>
      <c r="T124" s="26"/>
    </row>
    <row r="125" spans="1:20" x14ac:dyDescent="0.2">
      <c r="A125" s="72"/>
      <c r="B125" s="76" t="s">
        <v>84</v>
      </c>
      <c r="C125" s="77" t="s">
        <v>0</v>
      </c>
      <c r="D125" s="78" t="s">
        <v>1</v>
      </c>
      <c r="E125" s="78" t="s">
        <v>2</v>
      </c>
      <c r="F125" s="79" t="s">
        <v>130</v>
      </c>
      <c r="G125" s="79" t="s">
        <v>3</v>
      </c>
      <c r="T125" s="26"/>
    </row>
    <row r="126" spans="1:20" x14ac:dyDescent="0.2">
      <c r="A126" s="89"/>
      <c r="B126" s="168" t="s">
        <v>105</v>
      </c>
      <c r="C126" s="180"/>
      <c r="D126" s="33"/>
      <c r="E126" s="105"/>
      <c r="F126" s="140"/>
      <c r="G126" s="103"/>
      <c r="T126" s="26"/>
    </row>
    <row r="127" spans="1:20" ht="23.25" customHeight="1" x14ac:dyDescent="0.2">
      <c r="A127" s="89"/>
      <c r="B127" s="181" t="s">
        <v>96</v>
      </c>
      <c r="C127" s="180" t="s">
        <v>8</v>
      </c>
      <c r="D127" s="33">
        <v>4</v>
      </c>
      <c r="E127" s="105"/>
      <c r="F127" s="140"/>
      <c r="G127" s="103" t="e">
        <f>D127*#REF!</f>
        <v>#REF!</v>
      </c>
      <c r="T127" s="26"/>
    </row>
    <row r="128" spans="1:20" ht="24" customHeight="1" thickBot="1" x14ac:dyDescent="0.25">
      <c r="A128" s="89"/>
      <c r="B128" s="81" t="s">
        <v>97</v>
      </c>
      <c r="C128" s="180" t="s">
        <v>8</v>
      </c>
      <c r="D128" s="33">
        <v>4</v>
      </c>
      <c r="E128" s="105"/>
      <c r="F128" s="140"/>
      <c r="G128" s="103" t="e">
        <f>D128*#REF!</f>
        <v>#REF!</v>
      </c>
      <c r="T128" s="26"/>
    </row>
    <row r="129" spans="1:20" ht="26.25" customHeight="1" x14ac:dyDescent="0.2">
      <c r="A129" s="89"/>
      <c r="B129" s="119" t="s">
        <v>98</v>
      </c>
      <c r="C129" s="123" t="s">
        <v>8</v>
      </c>
      <c r="D129" s="124">
        <v>4</v>
      </c>
      <c r="E129" s="120"/>
      <c r="F129" s="121"/>
      <c r="G129" s="103" t="e">
        <f>D129*#REF!</f>
        <v>#REF!</v>
      </c>
      <c r="H129" s="182"/>
      <c r="I129" s="199" t="s">
        <v>153</v>
      </c>
      <c r="J129" s="200"/>
      <c r="K129" s="201"/>
      <c r="T129" s="26"/>
    </row>
    <row r="130" spans="1:20" ht="30" customHeight="1" thickBot="1" x14ac:dyDescent="0.25">
      <c r="A130" s="89"/>
      <c r="B130" s="119" t="s">
        <v>99</v>
      </c>
      <c r="C130" s="123" t="s">
        <v>8</v>
      </c>
      <c r="D130" s="124">
        <v>4</v>
      </c>
      <c r="E130" s="120"/>
      <c r="F130" s="121"/>
      <c r="G130" s="103" t="e">
        <f>D130*#REF!</f>
        <v>#REF!</v>
      </c>
      <c r="I130" s="202"/>
      <c r="J130" s="203"/>
      <c r="K130" s="204"/>
      <c r="T130" s="26"/>
    </row>
    <row r="131" spans="1:20" ht="23.25" customHeight="1" x14ac:dyDescent="0.2">
      <c r="A131" s="89"/>
      <c r="B131" s="119" t="s">
        <v>100</v>
      </c>
      <c r="C131" s="123" t="s">
        <v>8</v>
      </c>
      <c r="D131" s="124">
        <v>4</v>
      </c>
      <c r="E131" s="120"/>
      <c r="F131" s="121"/>
      <c r="G131" s="103" t="e">
        <f>D131*#REF!</f>
        <v>#REF!</v>
      </c>
      <c r="T131" s="26"/>
    </row>
    <row r="132" spans="1:20" x14ac:dyDescent="0.2">
      <c r="A132" s="89"/>
      <c r="B132" s="126" t="s">
        <v>101</v>
      </c>
      <c r="C132" s="123" t="s">
        <v>8</v>
      </c>
      <c r="D132" s="124">
        <v>4</v>
      </c>
      <c r="E132" s="120"/>
      <c r="F132" s="121"/>
      <c r="G132" s="103" t="e">
        <f>D132*#REF!</f>
        <v>#REF!</v>
      </c>
      <c r="T132" s="26"/>
    </row>
    <row r="133" spans="1:20" ht="21" x14ac:dyDescent="0.2">
      <c r="A133" s="89"/>
      <c r="B133" s="81" t="s">
        <v>102</v>
      </c>
      <c r="C133" s="180" t="s">
        <v>8</v>
      </c>
      <c r="D133" s="33">
        <v>4</v>
      </c>
      <c r="E133" s="105"/>
      <c r="F133" s="140"/>
      <c r="G133" s="103" t="e">
        <f>D133*#REF!</f>
        <v>#REF!</v>
      </c>
      <c r="T133" s="26"/>
    </row>
    <row r="134" spans="1:20" ht="21" x14ac:dyDescent="0.2">
      <c r="A134" s="89"/>
      <c r="B134" s="81" t="s">
        <v>103</v>
      </c>
      <c r="C134" s="180" t="s">
        <v>8</v>
      </c>
      <c r="D134" s="33">
        <v>4</v>
      </c>
      <c r="E134" s="105"/>
      <c r="F134" s="140"/>
      <c r="G134" s="103" t="e">
        <f>D134*#REF!</f>
        <v>#REF!</v>
      </c>
      <c r="T134" s="26"/>
    </row>
    <row r="135" spans="1:20" x14ac:dyDescent="0.2">
      <c r="A135" s="89"/>
      <c r="B135" s="126" t="s">
        <v>104</v>
      </c>
      <c r="C135" s="123" t="s">
        <v>8</v>
      </c>
      <c r="D135" s="124">
        <v>12</v>
      </c>
      <c r="E135" s="120"/>
      <c r="F135" s="121"/>
      <c r="G135" s="103" t="e">
        <f>D135*#REF!</f>
        <v>#REF!</v>
      </c>
      <c r="T135" s="26"/>
    </row>
    <row r="136" spans="1:20" x14ac:dyDescent="0.2">
      <c r="A136" s="89"/>
      <c r="B136" s="126" t="s">
        <v>106</v>
      </c>
      <c r="C136" s="123" t="s">
        <v>8</v>
      </c>
      <c r="D136" s="124">
        <v>4</v>
      </c>
      <c r="E136" s="120"/>
      <c r="F136" s="121"/>
      <c r="G136" s="103" t="e">
        <f>D136*#REF!</f>
        <v>#REF!</v>
      </c>
      <c r="T136" s="26"/>
    </row>
    <row r="137" spans="1:20" x14ac:dyDescent="0.2">
      <c r="A137" s="89"/>
      <c r="B137" s="122" t="s">
        <v>107</v>
      </c>
      <c r="C137" s="123"/>
      <c r="D137" s="124"/>
      <c r="E137" s="120"/>
      <c r="F137" s="121"/>
      <c r="G137" s="103"/>
      <c r="T137" s="26"/>
    </row>
    <row r="138" spans="1:20" x14ac:dyDescent="0.2">
      <c r="A138" s="89"/>
      <c r="B138" s="127" t="s">
        <v>108</v>
      </c>
      <c r="C138" s="125" t="s">
        <v>8</v>
      </c>
      <c r="D138" s="124">
        <v>4</v>
      </c>
      <c r="E138" s="120"/>
      <c r="F138" s="121"/>
      <c r="G138" s="103" t="e">
        <f>D138*#REF!</f>
        <v>#REF!</v>
      </c>
      <c r="T138" s="26"/>
    </row>
    <row r="139" spans="1:20" ht="21" x14ac:dyDescent="0.2">
      <c r="A139" s="89"/>
      <c r="B139" s="127" t="s">
        <v>109</v>
      </c>
      <c r="C139" s="125" t="s">
        <v>8</v>
      </c>
      <c r="D139" s="124">
        <v>4</v>
      </c>
      <c r="E139" s="120"/>
      <c r="F139" s="121"/>
      <c r="G139" s="103" t="e">
        <f>D139*#REF!</f>
        <v>#REF!</v>
      </c>
      <c r="T139" s="26"/>
    </row>
    <row r="140" spans="1:20" x14ac:dyDescent="0.2">
      <c r="A140" s="89"/>
      <c r="B140" s="127" t="s">
        <v>110</v>
      </c>
      <c r="C140" s="125" t="s">
        <v>111</v>
      </c>
      <c r="D140" s="124">
        <v>1</v>
      </c>
      <c r="E140" s="120"/>
      <c r="F140" s="121"/>
      <c r="G140" s="103" t="e">
        <f>D140*#REF!</f>
        <v>#REF!</v>
      </c>
      <c r="T140" s="26"/>
    </row>
    <row r="141" spans="1:20" x14ac:dyDescent="0.2">
      <c r="A141" s="89"/>
      <c r="B141" s="127" t="s">
        <v>112</v>
      </c>
      <c r="C141" s="125" t="s">
        <v>111</v>
      </c>
      <c r="D141" s="124">
        <v>0.8</v>
      </c>
      <c r="E141" s="120"/>
      <c r="F141" s="121"/>
      <c r="G141" s="103" t="e">
        <f>D141*#REF!</f>
        <v>#REF!</v>
      </c>
      <c r="T141" s="26"/>
    </row>
    <row r="142" spans="1:20" x14ac:dyDescent="0.2">
      <c r="A142" s="89"/>
      <c r="B142" s="127" t="s">
        <v>113</v>
      </c>
      <c r="C142" s="125" t="s">
        <v>4</v>
      </c>
      <c r="D142" s="124">
        <v>4</v>
      </c>
      <c r="E142" s="120"/>
      <c r="F142" s="121"/>
      <c r="G142" s="103" t="e">
        <f>D142*#REF!</f>
        <v>#REF!</v>
      </c>
      <c r="T142" s="26"/>
    </row>
    <row r="143" spans="1:20" ht="21" x14ac:dyDescent="0.2">
      <c r="A143" s="89"/>
      <c r="B143" s="127" t="s">
        <v>114</v>
      </c>
      <c r="C143" s="125" t="s">
        <v>8</v>
      </c>
      <c r="D143" s="124">
        <v>4</v>
      </c>
      <c r="E143" s="120"/>
      <c r="F143" s="121"/>
      <c r="G143" s="103" t="e">
        <f>D143*#REF!</f>
        <v>#REF!</v>
      </c>
      <c r="T143" s="26"/>
    </row>
    <row r="144" spans="1:20" x14ac:dyDescent="0.2">
      <c r="A144" s="89"/>
      <c r="B144" s="122" t="s">
        <v>115</v>
      </c>
      <c r="C144" s="123"/>
      <c r="D144" s="124"/>
      <c r="E144" s="120"/>
      <c r="F144" s="121"/>
      <c r="G144" s="103"/>
      <c r="T144" s="26"/>
    </row>
    <row r="145" spans="1:20" x14ac:dyDescent="0.2">
      <c r="A145" s="89"/>
      <c r="B145" s="127" t="s">
        <v>116</v>
      </c>
      <c r="C145" s="125" t="s">
        <v>4</v>
      </c>
      <c r="D145" s="124">
        <v>2.88</v>
      </c>
      <c r="E145" s="120"/>
      <c r="F145" s="121"/>
      <c r="G145" s="103" t="e">
        <f>D145*#REF!</f>
        <v>#REF!</v>
      </c>
      <c r="T145" s="26"/>
    </row>
    <row r="146" spans="1:20" x14ac:dyDescent="0.2">
      <c r="A146" s="89"/>
      <c r="B146" s="127" t="s">
        <v>117</v>
      </c>
      <c r="C146" s="125" t="s">
        <v>4</v>
      </c>
      <c r="D146" s="124">
        <v>2.88</v>
      </c>
      <c r="E146" s="120"/>
      <c r="F146" s="121"/>
      <c r="G146" s="103" t="e">
        <f>D146*#REF!</f>
        <v>#REF!</v>
      </c>
      <c r="T146" s="26"/>
    </row>
    <row r="147" spans="1:20" x14ac:dyDescent="0.2">
      <c r="A147" s="89"/>
      <c r="B147" s="127" t="s">
        <v>118</v>
      </c>
      <c r="C147" s="125" t="s">
        <v>18</v>
      </c>
      <c r="D147" s="124">
        <v>4</v>
      </c>
      <c r="E147" s="120"/>
      <c r="F147" s="121"/>
      <c r="G147" s="103" t="e">
        <f>D147*#REF!</f>
        <v>#REF!</v>
      </c>
      <c r="T147" s="26"/>
    </row>
    <row r="148" spans="1:20" x14ac:dyDescent="0.2">
      <c r="A148" s="89"/>
      <c r="B148" s="127" t="s">
        <v>119</v>
      </c>
      <c r="C148" s="125" t="s">
        <v>18</v>
      </c>
      <c r="D148" s="124">
        <v>12</v>
      </c>
      <c r="E148" s="120"/>
      <c r="F148" s="121"/>
      <c r="G148" s="103" t="e">
        <f>D148*#REF!</f>
        <v>#REF!</v>
      </c>
      <c r="T148" s="26"/>
    </row>
    <row r="149" spans="1:20" x14ac:dyDescent="0.2">
      <c r="A149" s="89"/>
      <c r="B149" s="127" t="s">
        <v>120</v>
      </c>
      <c r="C149" s="125" t="s">
        <v>5</v>
      </c>
      <c r="D149" s="124">
        <v>4</v>
      </c>
      <c r="E149" s="120"/>
      <c r="F149" s="121"/>
      <c r="G149" s="103" t="e">
        <f>D149*#REF!</f>
        <v>#REF!</v>
      </c>
      <c r="T149" s="26"/>
    </row>
    <row r="150" spans="1:20" x14ac:dyDescent="0.2">
      <c r="A150" s="89"/>
      <c r="B150" s="127" t="s">
        <v>121</v>
      </c>
      <c r="C150" s="125" t="s">
        <v>18</v>
      </c>
      <c r="D150" s="124">
        <v>4</v>
      </c>
      <c r="E150" s="120"/>
      <c r="F150" s="121"/>
      <c r="G150" s="103" t="e">
        <f>D150*#REF!</f>
        <v>#REF!</v>
      </c>
      <c r="T150" s="26"/>
    </row>
    <row r="151" spans="1:20" x14ac:dyDescent="0.2">
      <c r="A151" s="89"/>
      <c r="B151" s="122" t="s">
        <v>124</v>
      </c>
      <c r="C151" s="123"/>
      <c r="D151" s="124"/>
      <c r="E151" s="120"/>
      <c r="F151" s="121"/>
      <c r="G151" s="103"/>
      <c r="T151" s="26"/>
    </row>
    <row r="152" spans="1:20" x14ac:dyDescent="0.2">
      <c r="A152" s="89"/>
      <c r="B152" s="127" t="s">
        <v>122</v>
      </c>
      <c r="C152" s="125" t="s">
        <v>18</v>
      </c>
      <c r="D152" s="124">
        <v>4</v>
      </c>
      <c r="E152" s="120"/>
      <c r="F152" s="121"/>
      <c r="G152" s="103" t="e">
        <f>D152*#REF!</f>
        <v>#REF!</v>
      </c>
      <c r="T152" s="26"/>
    </row>
    <row r="153" spans="1:20" x14ac:dyDescent="0.2">
      <c r="A153" s="89"/>
      <c r="B153" s="127" t="s">
        <v>123</v>
      </c>
      <c r="C153" s="125" t="s">
        <v>4</v>
      </c>
      <c r="D153" s="124">
        <v>1.92</v>
      </c>
      <c r="E153" s="120"/>
      <c r="F153" s="121"/>
      <c r="G153" s="103" t="e">
        <f>D153*#REF!</f>
        <v>#REF!</v>
      </c>
      <c r="T153" s="26"/>
    </row>
    <row r="154" spans="1:20" x14ac:dyDescent="0.2">
      <c r="A154" s="89"/>
      <c r="B154" s="127" t="s">
        <v>117</v>
      </c>
      <c r="C154" s="125" t="s">
        <v>4</v>
      </c>
      <c r="D154" s="124">
        <v>1.92</v>
      </c>
      <c r="E154" s="120"/>
      <c r="F154" s="121"/>
      <c r="G154" s="103" t="e">
        <f>D154*#REF!</f>
        <v>#REF!</v>
      </c>
      <c r="T154" s="26"/>
    </row>
    <row r="155" spans="1:20" x14ac:dyDescent="0.2">
      <c r="A155" s="89"/>
      <c r="B155" s="127" t="s">
        <v>118</v>
      </c>
      <c r="C155" s="125" t="s">
        <v>18</v>
      </c>
      <c r="D155" s="124">
        <v>4</v>
      </c>
      <c r="E155" s="120"/>
      <c r="F155" s="121"/>
      <c r="G155" s="103" t="e">
        <f>D155*#REF!</f>
        <v>#REF!</v>
      </c>
      <c r="T155" s="26"/>
    </row>
    <row r="156" spans="1:20" x14ac:dyDescent="0.2">
      <c r="A156" s="89"/>
      <c r="B156" s="127" t="s">
        <v>119</v>
      </c>
      <c r="C156" s="125" t="s">
        <v>18</v>
      </c>
      <c r="D156" s="124">
        <v>12</v>
      </c>
      <c r="E156" s="120"/>
      <c r="F156" s="121"/>
      <c r="G156" s="103" t="e">
        <f>D156*#REF!</f>
        <v>#REF!</v>
      </c>
      <c r="T156" s="26"/>
    </row>
    <row r="157" spans="1:20" x14ac:dyDescent="0.2">
      <c r="A157" s="89"/>
      <c r="B157" s="127" t="s">
        <v>120</v>
      </c>
      <c r="C157" s="125" t="s">
        <v>5</v>
      </c>
      <c r="D157" s="124">
        <v>4</v>
      </c>
      <c r="E157" s="120"/>
      <c r="F157" s="121"/>
      <c r="G157" s="103" t="e">
        <f>D157*#REF!</f>
        <v>#REF!</v>
      </c>
      <c r="T157" s="26"/>
    </row>
    <row r="158" spans="1:20" x14ac:dyDescent="0.2">
      <c r="A158" s="89"/>
      <c r="B158" s="127" t="s">
        <v>121</v>
      </c>
      <c r="C158" s="125" t="s">
        <v>18</v>
      </c>
      <c r="D158" s="124">
        <v>4</v>
      </c>
      <c r="E158" s="120"/>
      <c r="F158" s="121"/>
      <c r="G158" s="103" t="e">
        <f>D158*#REF!</f>
        <v>#REF!</v>
      </c>
      <c r="T158" s="26"/>
    </row>
    <row r="159" spans="1:20" x14ac:dyDescent="0.2">
      <c r="A159" s="89"/>
      <c r="B159" s="122" t="s">
        <v>125</v>
      </c>
      <c r="C159" s="123"/>
      <c r="D159" s="124"/>
      <c r="E159" s="120"/>
      <c r="F159" s="121"/>
      <c r="G159" s="103"/>
      <c r="T159" s="26"/>
    </row>
    <row r="160" spans="1:20" x14ac:dyDescent="0.2">
      <c r="A160" s="89"/>
      <c r="B160" s="127" t="s">
        <v>122</v>
      </c>
      <c r="C160" s="125" t="s">
        <v>18</v>
      </c>
      <c r="D160" s="124">
        <v>4</v>
      </c>
      <c r="E160" s="120"/>
      <c r="F160" s="121"/>
      <c r="G160" s="103" t="e">
        <f>D160*#REF!</f>
        <v>#REF!</v>
      </c>
      <c r="T160" s="26"/>
    </row>
    <row r="161" spans="1:252" x14ac:dyDescent="0.2">
      <c r="A161" s="89"/>
      <c r="B161" s="127" t="s">
        <v>126</v>
      </c>
      <c r="C161" s="125" t="s">
        <v>4</v>
      </c>
      <c r="D161" s="124">
        <v>1.44</v>
      </c>
      <c r="E161" s="120"/>
      <c r="F161" s="121"/>
      <c r="G161" s="103" t="e">
        <f>D161*#REF!</f>
        <v>#REF!</v>
      </c>
      <c r="T161" s="26"/>
    </row>
    <row r="162" spans="1:252" x14ac:dyDescent="0.2">
      <c r="A162" s="89"/>
      <c r="B162" s="127" t="s">
        <v>117</v>
      </c>
      <c r="C162" s="125" t="s">
        <v>4</v>
      </c>
      <c r="D162" s="124">
        <v>1.44</v>
      </c>
      <c r="E162" s="120"/>
      <c r="F162" s="121"/>
      <c r="G162" s="103" t="e">
        <f>D162*#REF!</f>
        <v>#REF!</v>
      </c>
      <c r="T162" s="26"/>
    </row>
    <row r="163" spans="1:252" x14ac:dyDescent="0.2">
      <c r="A163" s="89"/>
      <c r="B163" s="127" t="s">
        <v>127</v>
      </c>
      <c r="C163" s="125" t="s">
        <v>18</v>
      </c>
      <c r="D163" s="124">
        <v>4</v>
      </c>
      <c r="E163" s="120"/>
      <c r="F163" s="121"/>
      <c r="G163" s="103" t="e">
        <f>D163*#REF!</f>
        <v>#REF!</v>
      </c>
      <c r="T163" s="26"/>
    </row>
    <row r="164" spans="1:252" x14ac:dyDescent="0.2">
      <c r="A164" s="89"/>
      <c r="B164" s="127" t="s">
        <v>128</v>
      </c>
      <c r="C164" s="125" t="s">
        <v>18</v>
      </c>
      <c r="D164" s="124">
        <v>12</v>
      </c>
      <c r="E164" s="120"/>
      <c r="F164" s="121"/>
      <c r="G164" s="103" t="e">
        <f>D164*#REF!</f>
        <v>#REF!</v>
      </c>
      <c r="T164" s="26"/>
    </row>
    <row r="165" spans="1:252" x14ac:dyDescent="0.2">
      <c r="A165" s="89"/>
      <c r="B165" s="127" t="s">
        <v>120</v>
      </c>
      <c r="C165" s="125" t="s">
        <v>5</v>
      </c>
      <c r="D165" s="124">
        <v>4</v>
      </c>
      <c r="E165" s="120"/>
      <c r="F165" s="121"/>
      <c r="G165" s="103" t="e">
        <f>D165*#REF!</f>
        <v>#REF!</v>
      </c>
      <c r="T165" s="26"/>
    </row>
    <row r="166" spans="1:252" x14ac:dyDescent="0.2">
      <c r="A166" s="89"/>
      <c r="B166" s="127" t="s">
        <v>101</v>
      </c>
      <c r="C166" s="125" t="s">
        <v>18</v>
      </c>
      <c r="D166" s="124">
        <v>4</v>
      </c>
      <c r="E166" s="120"/>
      <c r="F166" s="121"/>
      <c r="G166" s="103" t="e">
        <f>D166*#REF!</f>
        <v>#REF!</v>
      </c>
      <c r="T166" s="26"/>
    </row>
    <row r="167" spans="1:252" ht="14.25" x14ac:dyDescent="0.2">
      <c r="A167" s="89"/>
      <c r="B167" s="127" t="s">
        <v>129</v>
      </c>
      <c r="C167" s="125" t="s">
        <v>4</v>
      </c>
      <c r="D167" s="124">
        <v>0.2</v>
      </c>
      <c r="E167" s="120"/>
      <c r="F167" s="121"/>
      <c r="G167" s="103" t="e">
        <f>D167*#REF!</f>
        <v>#REF!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</row>
    <row r="168" spans="1:252" x14ac:dyDescent="0.2">
      <c r="A168" s="89"/>
      <c r="B168" s="127" t="s">
        <v>121</v>
      </c>
      <c r="C168" s="125" t="s">
        <v>18</v>
      </c>
      <c r="D168" s="124">
        <v>4</v>
      </c>
      <c r="E168" s="120"/>
      <c r="F168" s="121"/>
      <c r="G168" s="103" t="e">
        <f>D168*#REF!</f>
        <v>#REF!</v>
      </c>
      <c r="T168" s="26"/>
    </row>
    <row r="169" spans="1:252" ht="13.5" thickBot="1" x14ac:dyDescent="0.25">
      <c r="A169" s="89"/>
      <c r="B169" s="128" t="s">
        <v>85</v>
      </c>
      <c r="C169" s="129"/>
      <c r="D169" s="129"/>
      <c r="E169" s="130"/>
      <c r="F169" s="131"/>
      <c r="G169" s="102" t="e">
        <f>SUM(G127:G168)</f>
        <v>#REF!</v>
      </c>
      <c r="H169" s="118"/>
      <c r="I169" s="118"/>
      <c r="J169" s="118"/>
      <c r="K169" s="118"/>
      <c r="L169" s="118"/>
      <c r="M169" s="118"/>
      <c r="N169" s="118"/>
      <c r="T169" s="26"/>
    </row>
    <row r="170" spans="1:252" ht="13.5" thickBot="1" x14ac:dyDescent="0.25">
      <c r="A170" s="37"/>
      <c r="B170" s="69"/>
      <c r="C170" s="70"/>
      <c r="D170" s="61"/>
      <c r="E170" s="66"/>
      <c r="F170" s="66"/>
      <c r="G170" s="53"/>
      <c r="T170" s="26"/>
    </row>
    <row r="171" spans="1:252" ht="15" customHeight="1" thickBot="1" x14ac:dyDescent="0.25">
      <c r="A171" s="40"/>
      <c r="B171" s="101" t="s">
        <v>83</v>
      </c>
      <c r="C171" s="115"/>
      <c r="D171" s="116"/>
      <c r="E171" s="116"/>
      <c r="F171" s="218">
        <f>SUM(F169+F123+F74)</f>
        <v>0</v>
      </c>
      <c r="G171" s="117" t="e">
        <f>SUM(G169+G123+G74)</f>
        <v>#REF!</v>
      </c>
      <c r="H171" s="24" t="s">
        <v>151</v>
      </c>
      <c r="T171" s="26"/>
    </row>
    <row r="172" spans="1:252" x14ac:dyDescent="0.2">
      <c r="A172" s="40"/>
      <c r="B172" s="41"/>
      <c r="C172" s="38"/>
      <c r="D172" s="39"/>
      <c r="E172" s="118"/>
      <c r="F172" s="118"/>
      <c r="G172" s="118"/>
      <c r="T172" s="26"/>
    </row>
    <row r="173" spans="1:252" x14ac:dyDescent="0.2">
      <c r="A173" s="40"/>
      <c r="B173" s="41"/>
      <c r="C173" s="38"/>
      <c r="D173" s="39"/>
      <c r="E173" s="39"/>
      <c r="F173" s="39"/>
      <c r="G173" s="48"/>
      <c r="T173" s="26"/>
    </row>
    <row r="174" spans="1:252" x14ac:dyDescent="0.2">
      <c r="A174" s="40"/>
      <c r="B174" s="41"/>
      <c r="C174" s="38"/>
      <c r="D174" s="39"/>
      <c r="E174" s="39"/>
      <c r="F174" s="39"/>
      <c r="G174" s="48"/>
      <c r="T174" s="26"/>
    </row>
    <row r="175" spans="1:252" x14ac:dyDescent="0.2">
      <c r="A175" s="40"/>
      <c r="G175" s="47"/>
      <c r="T175" s="26"/>
    </row>
    <row r="176" spans="1:252" x14ac:dyDescent="0.2">
      <c r="A176" s="40"/>
      <c r="G176" s="47"/>
      <c r="T176" s="26"/>
    </row>
    <row r="177" spans="1:20" x14ac:dyDescent="0.2">
      <c r="A177" s="43"/>
      <c r="G177" s="47"/>
      <c r="T177" s="26"/>
    </row>
    <row r="178" spans="1:20" x14ac:dyDescent="0.2">
      <c r="A178" s="43"/>
      <c r="G178" s="47"/>
      <c r="T178" s="26"/>
    </row>
    <row r="179" spans="1:20" x14ac:dyDescent="0.2">
      <c r="A179" s="40"/>
      <c r="G179" s="47"/>
      <c r="T179" s="26"/>
    </row>
    <row r="180" spans="1:20" x14ac:dyDescent="0.2">
      <c r="A180" s="40"/>
      <c r="B180" s="29"/>
      <c r="C180" s="4"/>
      <c r="D180" s="35"/>
      <c r="E180" s="35"/>
      <c r="F180" s="35"/>
      <c r="G180" s="47"/>
      <c r="T180" s="26"/>
    </row>
    <row r="181" spans="1:20" x14ac:dyDescent="0.2">
      <c r="A181" s="40"/>
      <c r="B181" s="29"/>
      <c r="C181" s="4"/>
      <c r="D181" s="35"/>
      <c r="E181" s="35"/>
      <c r="F181" s="35"/>
      <c r="G181" s="47"/>
      <c r="T181" s="26"/>
    </row>
    <row r="182" spans="1:20" x14ac:dyDescent="0.2">
      <c r="A182" s="40"/>
      <c r="B182" s="29"/>
      <c r="C182" s="4"/>
      <c r="D182" s="35"/>
      <c r="E182" s="35"/>
      <c r="F182" s="35"/>
      <c r="G182" s="47"/>
      <c r="T182" s="26"/>
    </row>
    <row r="183" spans="1:20" x14ac:dyDescent="0.2">
      <c r="A183" s="40"/>
      <c r="B183" s="29"/>
      <c r="C183" s="4"/>
      <c r="D183" s="35"/>
      <c r="E183" s="35"/>
      <c r="F183" s="35"/>
      <c r="G183" s="47"/>
      <c r="T183" s="26"/>
    </row>
    <row r="184" spans="1:20" x14ac:dyDescent="0.2">
      <c r="A184" s="40"/>
      <c r="G184" s="47"/>
      <c r="T184" s="26"/>
    </row>
    <row r="185" spans="1:20" x14ac:dyDescent="0.2">
      <c r="A185" s="40"/>
      <c r="G185" s="47"/>
      <c r="T185" s="26"/>
    </row>
    <row r="186" spans="1:20" x14ac:dyDescent="0.2">
      <c r="A186" s="40"/>
      <c r="G186" s="47"/>
      <c r="T186" s="26"/>
    </row>
    <row r="187" spans="1:20" x14ac:dyDescent="0.2">
      <c r="A187" s="40"/>
      <c r="G187" s="47"/>
      <c r="T187" s="26"/>
    </row>
    <row r="188" spans="1:20" x14ac:dyDescent="0.2">
      <c r="A188" s="40"/>
      <c r="G188" s="47"/>
      <c r="T188" s="26"/>
    </row>
    <row r="189" spans="1:20" x14ac:dyDescent="0.2">
      <c r="A189" s="40"/>
      <c r="G189" s="47"/>
      <c r="T189" s="26"/>
    </row>
    <row r="190" spans="1:20" x14ac:dyDescent="0.2">
      <c r="A190" s="43"/>
      <c r="G190" s="47"/>
      <c r="T190" s="26"/>
    </row>
    <row r="191" spans="1:20" x14ac:dyDescent="0.2">
      <c r="A191" s="43"/>
      <c r="G191" s="47"/>
      <c r="T191" s="26"/>
    </row>
    <row r="192" spans="1:20" x14ac:dyDescent="0.2">
      <c r="A192" s="40"/>
      <c r="G192" s="47"/>
      <c r="T192" s="26"/>
    </row>
    <row r="193" spans="1:109" x14ac:dyDescent="0.2">
      <c r="A193" s="40"/>
      <c r="G193" s="47"/>
      <c r="T193" s="26"/>
    </row>
    <row r="194" spans="1:109" x14ac:dyDescent="0.2">
      <c r="A194" s="40"/>
      <c r="G194" s="47"/>
      <c r="T194" s="26"/>
    </row>
    <row r="195" spans="1:109" x14ac:dyDescent="0.2">
      <c r="A195" s="40"/>
      <c r="G195" s="47"/>
      <c r="T195" s="26"/>
    </row>
    <row r="196" spans="1:109" x14ac:dyDescent="0.2">
      <c r="A196" s="40"/>
      <c r="G196" s="47"/>
      <c r="T196" s="26"/>
    </row>
    <row r="197" spans="1:109" x14ac:dyDescent="0.2">
      <c r="A197" s="40"/>
      <c r="G197" s="47"/>
      <c r="T197" s="26"/>
    </row>
    <row r="198" spans="1:109" x14ac:dyDescent="0.2">
      <c r="A198" s="40"/>
      <c r="G198" s="47"/>
      <c r="T198" s="26">
        <v>2</v>
      </c>
      <c r="AF198" s="24">
        <v>1</v>
      </c>
      <c r="AG198" s="24">
        <v>1</v>
      </c>
      <c r="AH198" s="24">
        <v>1</v>
      </c>
      <c r="BE198" s="24">
        <v>1</v>
      </c>
      <c r="BF198" s="24" t="e">
        <f>IF(BE198=1,#REF!,0)</f>
        <v>#REF!</v>
      </c>
      <c r="BG198" s="24">
        <f>IF(BE198=2,#REF!,0)</f>
        <v>0</v>
      </c>
      <c r="BH198" s="24">
        <f>IF(BE198=3,#REF!,0)</f>
        <v>0</v>
      </c>
      <c r="BI198" s="24">
        <f>IF(BE198=4,#REF!,0)</f>
        <v>0</v>
      </c>
      <c r="BJ198" s="24">
        <f>IF(BE198=5,#REF!,0)</f>
        <v>0</v>
      </c>
      <c r="CF198" s="26">
        <v>1</v>
      </c>
      <c r="CG198" s="26">
        <v>1</v>
      </c>
      <c r="DE198" s="24">
        <v>0</v>
      </c>
    </row>
    <row r="199" spans="1:109" x14ac:dyDescent="0.2">
      <c r="A199" s="40"/>
      <c r="G199" s="47"/>
      <c r="T199" s="26"/>
      <c r="CF199" s="26"/>
      <c r="CG199" s="26"/>
    </row>
    <row r="200" spans="1:109" x14ac:dyDescent="0.2">
      <c r="A200" s="43"/>
      <c r="G200" s="47"/>
      <c r="T200" s="26"/>
      <c r="CF200" s="26"/>
      <c r="CG200" s="26"/>
    </row>
    <row r="201" spans="1:109" x14ac:dyDescent="0.2">
      <c r="A201" s="43"/>
      <c r="G201" s="47"/>
      <c r="T201" s="26"/>
      <c r="CF201" s="26"/>
      <c r="CG201" s="26"/>
    </row>
    <row r="202" spans="1:109" x14ac:dyDescent="0.2">
      <c r="A202" s="40"/>
      <c r="G202" s="47"/>
      <c r="T202" s="26"/>
      <c r="CF202" s="26"/>
      <c r="CG202" s="26"/>
    </row>
    <row r="203" spans="1:109" x14ac:dyDescent="0.2">
      <c r="A203" s="40"/>
      <c r="G203" s="47"/>
      <c r="T203" s="26"/>
      <c r="CF203" s="26"/>
      <c r="CG203" s="26"/>
    </row>
    <row r="204" spans="1:109" x14ac:dyDescent="0.2">
      <c r="A204" s="40"/>
      <c r="G204" s="47"/>
      <c r="T204" s="26"/>
      <c r="CF204" s="26"/>
      <c r="CG204" s="26"/>
    </row>
    <row r="205" spans="1:109" x14ac:dyDescent="0.2">
      <c r="A205" s="40"/>
      <c r="G205" s="47"/>
      <c r="T205" s="26"/>
      <c r="CF205" s="26"/>
      <c r="CG205" s="26"/>
    </row>
    <row r="206" spans="1:109" x14ac:dyDescent="0.2">
      <c r="A206" s="40"/>
      <c r="G206" s="47"/>
      <c r="T206" s="26"/>
      <c r="CF206" s="26"/>
      <c r="CG206" s="26"/>
    </row>
    <row r="207" spans="1:109" x14ac:dyDescent="0.2">
      <c r="A207" s="40"/>
      <c r="G207" s="47"/>
      <c r="T207" s="26"/>
      <c r="CF207" s="26"/>
      <c r="CG207" s="26"/>
    </row>
    <row r="208" spans="1:109" x14ac:dyDescent="0.2">
      <c r="A208" s="40"/>
      <c r="G208" s="47"/>
      <c r="T208" s="26"/>
      <c r="CF208" s="26"/>
      <c r="CG208" s="26"/>
    </row>
    <row r="209" spans="1:85" x14ac:dyDescent="0.2">
      <c r="A209" s="43"/>
      <c r="G209" s="47"/>
      <c r="T209" s="26"/>
      <c r="CF209" s="26"/>
      <c r="CG209" s="26"/>
    </row>
    <row r="210" spans="1:85" x14ac:dyDescent="0.2">
      <c r="A210" s="42"/>
      <c r="G210" s="47"/>
      <c r="T210" s="26"/>
      <c r="CF210" s="26"/>
      <c r="CG210" s="26"/>
    </row>
    <row r="211" spans="1:85" x14ac:dyDescent="0.2">
      <c r="A211" s="42"/>
      <c r="G211" s="47"/>
      <c r="T211" s="26"/>
      <c r="CF211" s="26"/>
      <c r="CG211" s="26"/>
    </row>
    <row r="212" spans="1:85" x14ac:dyDescent="0.2">
      <c r="A212" s="40"/>
      <c r="G212" s="47"/>
      <c r="T212" s="26"/>
      <c r="CF212" s="26"/>
      <c r="CG212" s="26"/>
    </row>
    <row r="213" spans="1:85" x14ac:dyDescent="0.2">
      <c r="A213" s="40"/>
      <c r="G213" s="47"/>
      <c r="T213" s="26"/>
      <c r="CF213" s="26"/>
      <c r="CG213" s="26"/>
    </row>
    <row r="214" spans="1:85" x14ac:dyDescent="0.2">
      <c r="A214" s="40"/>
      <c r="G214" s="47"/>
      <c r="T214" s="26"/>
      <c r="CF214" s="26"/>
      <c r="CG214" s="26"/>
    </row>
    <row r="215" spans="1:85" x14ac:dyDescent="0.2">
      <c r="A215" s="40"/>
      <c r="G215" s="47"/>
      <c r="T215" s="26"/>
      <c r="CF215" s="26"/>
      <c r="CG215" s="26"/>
    </row>
    <row r="216" spans="1:85" x14ac:dyDescent="0.2">
      <c r="A216" s="40"/>
      <c r="B216" s="30"/>
      <c r="C216" s="31"/>
      <c r="D216" s="36"/>
      <c r="E216" s="65"/>
      <c r="F216" s="65"/>
      <c r="G216" s="49"/>
      <c r="T216" s="26"/>
      <c r="CF216" s="26"/>
      <c r="CG216" s="26"/>
    </row>
    <row r="217" spans="1:85" x14ac:dyDescent="0.2">
      <c r="A217" s="40"/>
      <c r="B217" s="29"/>
      <c r="C217" s="4"/>
      <c r="D217" s="35"/>
      <c r="E217" s="35"/>
      <c r="F217" s="35"/>
      <c r="G217" s="47"/>
      <c r="T217" s="26"/>
      <c r="CF217" s="26"/>
      <c r="CG217" s="26"/>
    </row>
    <row r="218" spans="1:85" x14ac:dyDescent="0.2">
      <c r="A218" s="40"/>
      <c r="B218" s="29"/>
      <c r="C218" s="4"/>
      <c r="D218" s="35"/>
      <c r="E218" s="35"/>
      <c r="F218" s="35"/>
      <c r="G218" s="47"/>
      <c r="T218" s="26"/>
      <c r="CF218" s="26"/>
      <c r="CG218" s="26"/>
    </row>
    <row r="219" spans="1:85" x14ac:dyDescent="0.2">
      <c r="A219" s="42"/>
      <c r="B219" s="29"/>
      <c r="C219" s="4"/>
      <c r="D219" s="35"/>
      <c r="E219" s="35"/>
      <c r="F219" s="35"/>
      <c r="G219" s="47"/>
      <c r="T219" s="26"/>
      <c r="CF219" s="26"/>
      <c r="CG219" s="26"/>
    </row>
    <row r="220" spans="1:85" x14ac:dyDescent="0.2">
      <c r="A220" s="43"/>
      <c r="B220" s="29"/>
      <c r="C220" s="4"/>
      <c r="D220" s="35"/>
      <c r="E220" s="35"/>
      <c r="F220" s="35"/>
      <c r="G220" s="47"/>
      <c r="T220" s="26"/>
      <c r="CF220" s="26"/>
      <c r="CG220" s="26"/>
    </row>
    <row r="221" spans="1:85" x14ac:dyDescent="0.2">
      <c r="A221" s="43"/>
      <c r="B221" s="29"/>
      <c r="C221" s="4"/>
      <c r="D221" s="35"/>
      <c r="E221" s="35"/>
      <c r="F221" s="35"/>
      <c r="G221" s="47"/>
      <c r="T221" s="26"/>
      <c r="CF221" s="26"/>
      <c r="CG221" s="26"/>
    </row>
    <row r="222" spans="1:85" x14ac:dyDescent="0.2">
      <c r="A222" s="40"/>
      <c r="B222" s="29"/>
      <c r="C222" s="4"/>
      <c r="D222" s="35"/>
      <c r="E222" s="35"/>
      <c r="F222" s="35"/>
      <c r="G222" s="47"/>
      <c r="T222" s="26"/>
      <c r="CF222" s="26"/>
      <c r="CG222" s="26"/>
    </row>
    <row r="223" spans="1:85" x14ac:dyDescent="0.2">
      <c r="A223" s="40"/>
      <c r="B223" s="29"/>
      <c r="C223" s="4"/>
      <c r="D223" s="35"/>
      <c r="E223" s="35"/>
      <c r="F223" s="35"/>
      <c r="G223" s="47"/>
      <c r="T223" s="26"/>
      <c r="CF223" s="26"/>
      <c r="CG223" s="26"/>
    </row>
    <row r="224" spans="1:85" x14ac:dyDescent="0.2">
      <c r="A224" s="40"/>
      <c r="B224" s="29"/>
      <c r="C224" s="4"/>
      <c r="D224" s="35"/>
      <c r="E224" s="35"/>
      <c r="F224" s="35"/>
      <c r="G224" s="47"/>
      <c r="T224" s="26"/>
      <c r="CF224" s="26"/>
      <c r="CG224" s="26"/>
    </row>
    <row r="225" spans="1:85" x14ac:dyDescent="0.2">
      <c r="A225" s="40"/>
      <c r="B225" s="29"/>
      <c r="C225" s="4"/>
      <c r="D225" s="35"/>
      <c r="E225" s="35"/>
      <c r="F225" s="35"/>
      <c r="G225" s="47"/>
      <c r="T225" s="26"/>
      <c r="CF225" s="26"/>
      <c r="CG225" s="26"/>
    </row>
    <row r="226" spans="1:85" x14ac:dyDescent="0.2">
      <c r="A226" s="40"/>
      <c r="B226" s="29"/>
      <c r="C226" s="4"/>
      <c r="D226" s="35"/>
      <c r="E226" s="35"/>
      <c r="F226" s="35"/>
      <c r="G226" s="47"/>
      <c r="T226" s="26"/>
      <c r="CF226" s="26"/>
      <c r="CG226" s="26"/>
    </row>
    <row r="227" spans="1:85" x14ac:dyDescent="0.2">
      <c r="A227" s="43"/>
      <c r="B227" s="29"/>
      <c r="C227" s="4"/>
      <c r="D227" s="35"/>
      <c r="E227" s="35"/>
      <c r="F227" s="35"/>
      <c r="G227" s="47"/>
      <c r="T227" s="26"/>
      <c r="CF227" s="26"/>
      <c r="CG227" s="26"/>
    </row>
    <row r="228" spans="1:85" x14ac:dyDescent="0.2">
      <c r="A228" s="43"/>
      <c r="B228" s="29"/>
      <c r="C228" s="4"/>
      <c r="D228" s="35"/>
      <c r="E228" s="35"/>
      <c r="F228" s="35"/>
      <c r="G228" s="47"/>
      <c r="T228" s="26"/>
      <c r="CF228" s="26"/>
      <c r="CG228" s="26"/>
    </row>
    <row r="229" spans="1:85" x14ac:dyDescent="0.2">
      <c r="A229" s="40"/>
      <c r="B229" s="29"/>
      <c r="C229" s="4"/>
      <c r="D229" s="35"/>
      <c r="E229" s="35"/>
      <c r="F229" s="35"/>
      <c r="G229" s="47"/>
      <c r="T229" s="26"/>
      <c r="CF229" s="26"/>
      <c r="CG229" s="26"/>
    </row>
    <row r="230" spans="1:85" x14ac:dyDescent="0.2">
      <c r="A230" s="40"/>
      <c r="T230" s="26"/>
      <c r="CF230" s="26"/>
      <c r="CG230" s="26"/>
    </row>
    <row r="231" spans="1:85" x14ac:dyDescent="0.2">
      <c r="A231" s="40"/>
      <c r="T231" s="26"/>
      <c r="CF231" s="26"/>
      <c r="CG231" s="26"/>
    </row>
    <row r="232" spans="1:85" x14ac:dyDescent="0.2">
      <c r="A232" s="40"/>
      <c r="T232" s="26"/>
      <c r="CF232" s="26"/>
      <c r="CG232" s="26"/>
    </row>
    <row r="233" spans="1:85" x14ac:dyDescent="0.2">
      <c r="A233" s="43"/>
      <c r="T233" s="26"/>
      <c r="CF233" s="26"/>
      <c r="CG233" s="26"/>
    </row>
    <row r="234" spans="1:85" x14ac:dyDescent="0.2">
      <c r="A234" s="42"/>
      <c r="T234" s="26"/>
      <c r="CF234" s="26"/>
      <c r="CG234" s="26"/>
    </row>
    <row r="235" spans="1:85" x14ac:dyDescent="0.2">
      <c r="A235" s="43"/>
      <c r="T235" s="26"/>
      <c r="CF235" s="26"/>
      <c r="CG235" s="26"/>
    </row>
    <row r="236" spans="1:85" x14ac:dyDescent="0.2">
      <c r="A236" s="42"/>
      <c r="T236" s="26"/>
      <c r="CF236" s="26"/>
      <c r="CG236" s="26"/>
    </row>
    <row r="237" spans="1:85" x14ac:dyDescent="0.2">
      <c r="A237" s="42"/>
      <c r="T237" s="26"/>
      <c r="CF237" s="26"/>
      <c r="CG237" s="26"/>
    </row>
    <row r="238" spans="1:85" x14ac:dyDescent="0.2">
      <c r="A238" s="42"/>
      <c r="T238" s="26"/>
      <c r="CF238" s="26"/>
      <c r="CG238" s="26"/>
    </row>
    <row r="239" spans="1:85" x14ac:dyDescent="0.2">
      <c r="A239" s="42"/>
      <c r="T239" s="26"/>
      <c r="CF239" s="26"/>
      <c r="CG239" s="26"/>
    </row>
    <row r="240" spans="1:85" x14ac:dyDescent="0.2">
      <c r="A240" s="42"/>
      <c r="T240" s="26"/>
      <c r="CF240" s="26"/>
      <c r="CG240" s="26"/>
    </row>
    <row r="241" spans="1:85" x14ac:dyDescent="0.2">
      <c r="A241" s="42"/>
      <c r="T241" s="26"/>
      <c r="CF241" s="26"/>
      <c r="CG241" s="26"/>
    </row>
    <row r="242" spans="1:85" x14ac:dyDescent="0.2">
      <c r="A242" s="42"/>
      <c r="T242" s="26"/>
      <c r="CF242" s="26"/>
      <c r="CG242" s="26"/>
    </row>
    <row r="243" spans="1:85" x14ac:dyDescent="0.2">
      <c r="A243" s="39"/>
      <c r="T243" s="26"/>
      <c r="CF243" s="26"/>
      <c r="CG243" s="26"/>
    </row>
    <row r="244" spans="1:85" x14ac:dyDescent="0.2">
      <c r="A244" s="43"/>
      <c r="T244" s="26"/>
      <c r="CF244" s="26"/>
      <c r="CG244" s="26"/>
    </row>
    <row r="245" spans="1:85" x14ac:dyDescent="0.2">
      <c r="A245" s="39"/>
      <c r="T245" s="26"/>
      <c r="CF245" s="26"/>
      <c r="CG245" s="26"/>
    </row>
    <row r="246" spans="1:85" x14ac:dyDescent="0.2">
      <c r="A246" s="39"/>
      <c r="T246" s="26"/>
      <c r="CF246" s="26"/>
      <c r="CG246" s="26"/>
    </row>
    <row r="247" spans="1:85" x14ac:dyDescent="0.2">
      <c r="A247" s="39"/>
      <c r="T247" s="26"/>
      <c r="CF247" s="26"/>
      <c r="CG247" s="26"/>
    </row>
    <row r="248" spans="1:85" x14ac:dyDescent="0.2">
      <c r="A248" s="39"/>
      <c r="T248" s="26"/>
      <c r="CF248" s="26"/>
      <c r="CG248" s="26"/>
    </row>
    <row r="249" spans="1:85" x14ac:dyDescent="0.2">
      <c r="A249" s="39"/>
      <c r="T249" s="26"/>
      <c r="CF249" s="26"/>
      <c r="CG249" s="26"/>
    </row>
    <row r="250" spans="1:85" x14ac:dyDescent="0.2">
      <c r="A250" s="39"/>
      <c r="T250" s="26"/>
      <c r="CF250" s="26"/>
      <c r="CG250" s="26"/>
    </row>
    <row r="251" spans="1:85" x14ac:dyDescent="0.2">
      <c r="A251" s="39"/>
      <c r="T251" s="26"/>
      <c r="CF251" s="26"/>
      <c r="CG251" s="26"/>
    </row>
    <row r="252" spans="1:85" x14ac:dyDescent="0.2">
      <c r="A252" s="39"/>
      <c r="T252" s="26"/>
      <c r="CF252" s="26"/>
      <c r="CG252" s="26"/>
    </row>
    <row r="253" spans="1:85" x14ac:dyDescent="0.2">
      <c r="A253" s="39"/>
      <c r="T253" s="26"/>
      <c r="CF253" s="26"/>
      <c r="CG253" s="26"/>
    </row>
    <row r="254" spans="1:85" x14ac:dyDescent="0.2">
      <c r="A254" s="39"/>
      <c r="T254" s="26"/>
      <c r="CF254" s="26"/>
      <c r="CG254" s="26"/>
    </row>
    <row r="255" spans="1:85" x14ac:dyDescent="0.2">
      <c r="A255" s="39"/>
      <c r="T255" s="26"/>
      <c r="CF255" s="26"/>
      <c r="CG255" s="26"/>
    </row>
    <row r="256" spans="1:85" x14ac:dyDescent="0.2">
      <c r="A256" s="39"/>
      <c r="T256" s="26"/>
      <c r="CF256" s="26"/>
      <c r="CG256" s="26"/>
    </row>
    <row r="257" spans="1:85" x14ac:dyDescent="0.2">
      <c r="A257" s="39"/>
      <c r="T257" s="26"/>
      <c r="CF257" s="26"/>
      <c r="CG257" s="26"/>
    </row>
    <row r="258" spans="1:85" x14ac:dyDescent="0.2">
      <c r="A258" s="39"/>
      <c r="T258" s="26"/>
      <c r="CF258" s="26"/>
      <c r="CG258" s="26"/>
    </row>
    <row r="259" spans="1:85" x14ac:dyDescent="0.2">
      <c r="T259" s="26"/>
      <c r="CF259" s="26"/>
      <c r="CG259" s="26"/>
    </row>
    <row r="260" spans="1:85" x14ac:dyDescent="0.2">
      <c r="T260" s="26"/>
      <c r="CF260" s="26"/>
      <c r="CG260" s="26"/>
    </row>
    <row r="261" spans="1:85" x14ac:dyDescent="0.2">
      <c r="T261" s="26"/>
      <c r="BF261" s="27"/>
      <c r="BG261" s="27"/>
      <c r="BH261" s="27"/>
      <c r="BI261" s="27"/>
      <c r="BJ261" s="27"/>
    </row>
    <row r="262" spans="1:85" x14ac:dyDescent="0.2">
      <c r="T262" s="26"/>
    </row>
    <row r="263" spans="1:85" x14ac:dyDescent="0.2">
      <c r="T263" s="26"/>
    </row>
    <row r="264" spans="1:85" x14ac:dyDescent="0.2">
      <c r="A264" s="35"/>
      <c r="T264" s="26"/>
    </row>
    <row r="265" spans="1:85" ht="15.6" customHeight="1" x14ac:dyDescent="0.2">
      <c r="A265" s="35"/>
      <c r="T265" s="26"/>
    </row>
    <row r="266" spans="1:85" ht="20.45" customHeight="1" x14ac:dyDescent="0.2">
      <c r="A266" s="35"/>
      <c r="T266" s="26"/>
    </row>
    <row r="267" spans="1:85" ht="20.45" customHeight="1" x14ac:dyDescent="0.2">
      <c r="A267" s="35"/>
      <c r="T267" s="26"/>
    </row>
    <row r="268" spans="1:85" ht="22.15" customHeight="1" x14ac:dyDescent="0.2">
      <c r="T268" s="26"/>
    </row>
    <row r="269" spans="1:85" ht="16.899999999999999" customHeight="1" x14ac:dyDescent="0.2">
      <c r="T269" s="26"/>
    </row>
    <row r="270" spans="1:85" ht="23.45" customHeight="1" x14ac:dyDescent="0.2">
      <c r="T270" s="26"/>
    </row>
    <row r="271" spans="1:85" ht="20.45" customHeight="1" x14ac:dyDescent="0.2">
      <c r="T271" s="26"/>
    </row>
    <row r="272" spans="1:85" ht="20.45" customHeight="1" x14ac:dyDescent="0.2">
      <c r="T272" s="26"/>
    </row>
    <row r="273" spans="20:20" ht="20.45" customHeight="1" x14ac:dyDescent="0.2">
      <c r="T273" s="26"/>
    </row>
    <row r="274" spans="20:20" ht="20.45" customHeight="1" x14ac:dyDescent="0.2">
      <c r="T274" s="26"/>
    </row>
    <row r="275" spans="20:20" ht="20.45" customHeight="1" x14ac:dyDescent="0.2">
      <c r="T275" s="26"/>
    </row>
    <row r="276" spans="20:20" ht="20.45" customHeight="1" x14ac:dyDescent="0.2">
      <c r="T276" s="26"/>
    </row>
    <row r="277" spans="20:20" ht="20.45" customHeight="1" x14ac:dyDescent="0.2">
      <c r="T277" s="26"/>
    </row>
    <row r="278" spans="20:20" ht="20.45" customHeight="1" x14ac:dyDescent="0.2">
      <c r="T278" s="26"/>
    </row>
    <row r="279" spans="20:20" ht="20.45" customHeight="1" x14ac:dyDescent="0.2">
      <c r="T279" s="26"/>
    </row>
    <row r="280" spans="20:20" ht="20.45" customHeight="1" x14ac:dyDescent="0.2">
      <c r="T280" s="26"/>
    </row>
    <row r="281" spans="20:20" ht="20.45" customHeight="1" x14ac:dyDescent="0.2">
      <c r="T281" s="26"/>
    </row>
    <row r="282" spans="20:20" ht="20.45" customHeight="1" x14ac:dyDescent="0.2">
      <c r="T282" s="26"/>
    </row>
    <row r="283" spans="20:20" ht="20.45" customHeight="1" x14ac:dyDescent="0.2">
      <c r="T283" s="26"/>
    </row>
    <row r="284" spans="20:20" ht="20.45" customHeight="1" x14ac:dyDescent="0.2">
      <c r="T284" s="26"/>
    </row>
    <row r="285" spans="20:20" ht="20.45" customHeight="1" x14ac:dyDescent="0.2">
      <c r="T285" s="26"/>
    </row>
    <row r="286" spans="20:20" ht="20.45" customHeight="1" x14ac:dyDescent="0.2">
      <c r="T286" s="26"/>
    </row>
    <row r="287" spans="20:20" ht="20.45" customHeight="1" x14ac:dyDescent="0.2">
      <c r="T287" s="26"/>
    </row>
    <row r="288" spans="20:20" ht="20.45" customHeight="1" x14ac:dyDescent="0.2">
      <c r="T288" s="26"/>
    </row>
    <row r="289" spans="1:20" ht="20.45" customHeight="1" x14ac:dyDescent="0.2">
      <c r="T289" s="26"/>
    </row>
    <row r="290" spans="1:20" ht="20.45" customHeight="1" x14ac:dyDescent="0.2">
      <c r="T290" s="26"/>
    </row>
    <row r="291" spans="1:20" ht="20.45" customHeight="1" x14ac:dyDescent="0.2">
      <c r="T291" s="26"/>
    </row>
    <row r="292" spans="1:20" ht="20.45" customHeight="1" x14ac:dyDescent="0.2">
      <c r="T292" s="26"/>
    </row>
    <row r="293" spans="1:20" ht="20.45" customHeight="1" x14ac:dyDescent="0.2">
      <c r="T293" s="26"/>
    </row>
    <row r="294" spans="1:20" ht="20.45" customHeight="1" x14ac:dyDescent="0.2">
      <c r="T294" s="26"/>
    </row>
    <row r="295" spans="1:20" ht="20.45" customHeight="1" x14ac:dyDescent="0.2">
      <c r="T295" s="26"/>
    </row>
    <row r="296" spans="1:20" ht="20.45" customHeight="1" x14ac:dyDescent="0.2">
      <c r="T296" s="26"/>
    </row>
    <row r="297" spans="1:20" ht="20.45" customHeight="1" x14ac:dyDescent="0.2">
      <c r="T297" s="26"/>
    </row>
    <row r="298" spans="1:20" ht="20.45" customHeight="1" x14ac:dyDescent="0.2">
      <c r="T298" s="26"/>
    </row>
    <row r="299" spans="1:20" ht="20.45" customHeight="1" x14ac:dyDescent="0.2">
      <c r="A299" s="44"/>
      <c r="T299" s="26"/>
    </row>
    <row r="300" spans="1:20" ht="20.45" customHeight="1" x14ac:dyDescent="0.2">
      <c r="A300" s="35"/>
      <c r="T300" s="26"/>
    </row>
    <row r="301" spans="1:20" ht="20.45" customHeight="1" x14ac:dyDescent="0.2">
      <c r="A301" s="45"/>
      <c r="T301" s="26"/>
    </row>
    <row r="302" spans="1:20" ht="20.45" customHeight="1" x14ac:dyDescent="0.2">
      <c r="A302" s="35"/>
      <c r="T302" s="26"/>
    </row>
    <row r="303" spans="1:20" ht="20.45" customHeight="1" x14ac:dyDescent="0.2">
      <c r="A303" s="35"/>
      <c r="T303" s="26"/>
    </row>
    <row r="304" spans="1:20" ht="20.45" customHeight="1" x14ac:dyDescent="0.2">
      <c r="A304" s="35"/>
      <c r="T304" s="26"/>
    </row>
    <row r="305" spans="1:20" ht="20.45" customHeight="1" x14ac:dyDescent="0.2">
      <c r="A305" s="35"/>
      <c r="T305" s="26"/>
    </row>
    <row r="306" spans="1:20" ht="20.45" customHeight="1" x14ac:dyDescent="0.2">
      <c r="A306" s="35"/>
      <c r="T306" s="26"/>
    </row>
    <row r="307" spans="1:20" ht="20.45" customHeight="1" x14ac:dyDescent="0.2">
      <c r="A307" s="35"/>
      <c r="T307" s="26"/>
    </row>
    <row r="308" spans="1:20" ht="20.45" customHeight="1" x14ac:dyDescent="0.2">
      <c r="A308" s="35"/>
      <c r="T308" s="26"/>
    </row>
    <row r="309" spans="1:20" ht="20.45" customHeight="1" x14ac:dyDescent="0.2">
      <c r="A309" s="35"/>
      <c r="T309" s="26"/>
    </row>
    <row r="310" spans="1:20" ht="20.45" customHeight="1" x14ac:dyDescent="0.2">
      <c r="A310" s="35"/>
      <c r="T310" s="26"/>
    </row>
    <row r="311" spans="1:20" ht="20.45" customHeight="1" x14ac:dyDescent="0.2">
      <c r="A311" s="35"/>
      <c r="T311" s="26"/>
    </row>
    <row r="312" spans="1:20" ht="20.45" customHeight="1" x14ac:dyDescent="0.2">
      <c r="A312" s="35"/>
      <c r="T312" s="26"/>
    </row>
    <row r="313" spans="1:20" ht="19.899999999999999" customHeight="1" x14ac:dyDescent="0.2">
      <c r="A313" s="35"/>
      <c r="T313" s="26"/>
    </row>
    <row r="314" spans="1:20" ht="19.899999999999999" customHeight="1" x14ac:dyDescent="0.2">
      <c r="T314" s="26"/>
    </row>
    <row r="315" spans="1:20" ht="19.899999999999999" customHeight="1" x14ac:dyDescent="0.2">
      <c r="T315" s="26"/>
    </row>
    <row r="316" spans="1:20" ht="19.899999999999999" customHeight="1" x14ac:dyDescent="0.2">
      <c r="T316" s="26"/>
    </row>
    <row r="317" spans="1:20" ht="19.899999999999999" customHeight="1" x14ac:dyDescent="0.2">
      <c r="T317" s="26"/>
    </row>
    <row r="318" spans="1:20" ht="19.899999999999999" customHeight="1" x14ac:dyDescent="0.2">
      <c r="T318" s="26"/>
    </row>
    <row r="319" spans="1:20" ht="19.899999999999999" customHeight="1" x14ac:dyDescent="0.2">
      <c r="T319" s="26"/>
    </row>
    <row r="320" spans="1:20" ht="19.899999999999999" customHeight="1" x14ac:dyDescent="0.2">
      <c r="T320" s="26"/>
    </row>
    <row r="321" spans="20:20" ht="19.899999999999999" customHeight="1" x14ac:dyDescent="0.2">
      <c r="T321" s="26"/>
    </row>
    <row r="322" spans="20:20" ht="19.899999999999999" customHeight="1" x14ac:dyDescent="0.2">
      <c r="T322" s="26"/>
    </row>
    <row r="323" spans="20:20" ht="19.899999999999999" customHeight="1" x14ac:dyDescent="0.2">
      <c r="T323" s="26"/>
    </row>
    <row r="324" spans="20:20" ht="19.899999999999999" customHeight="1" x14ac:dyDescent="0.2">
      <c r="T324" s="26"/>
    </row>
    <row r="325" spans="20:20" ht="19.899999999999999" customHeight="1" x14ac:dyDescent="0.2">
      <c r="T325" s="26"/>
    </row>
    <row r="326" spans="20:20" ht="16.899999999999999" customHeight="1" x14ac:dyDescent="0.2">
      <c r="T326" s="26"/>
    </row>
    <row r="327" spans="20:20" ht="19.899999999999999" customHeight="1" x14ac:dyDescent="0.2">
      <c r="T327" s="26"/>
    </row>
    <row r="328" spans="20:20" ht="19.899999999999999" customHeight="1" x14ac:dyDescent="0.2">
      <c r="T328" s="26"/>
    </row>
    <row r="329" spans="20:20" ht="24" customHeight="1" x14ac:dyDescent="0.2">
      <c r="T329" s="26"/>
    </row>
    <row r="330" spans="20:20" ht="27" customHeight="1" x14ac:dyDescent="0.2">
      <c r="T330" s="26"/>
    </row>
    <row r="331" spans="20:20" ht="16.149999999999999" customHeight="1" x14ac:dyDescent="0.2">
      <c r="T331" s="26"/>
    </row>
    <row r="332" spans="20:20" ht="19.899999999999999" customHeight="1" x14ac:dyDescent="0.2">
      <c r="T332" s="26"/>
    </row>
    <row r="333" spans="20:20" ht="19.899999999999999" customHeight="1" x14ac:dyDescent="0.2">
      <c r="T333" s="26"/>
    </row>
    <row r="334" spans="20:20" ht="19.899999999999999" customHeight="1" x14ac:dyDescent="0.2">
      <c r="T334" s="26"/>
    </row>
    <row r="335" spans="20:20" ht="19.899999999999999" customHeight="1" x14ac:dyDescent="0.2">
      <c r="T335" s="26"/>
    </row>
    <row r="336" spans="20:20" ht="19.899999999999999" customHeight="1" x14ac:dyDescent="0.2">
      <c r="T336" s="26"/>
    </row>
    <row r="337" spans="8:20" ht="22.15" customHeight="1" x14ac:dyDescent="0.2">
      <c r="T337" s="26"/>
    </row>
    <row r="338" spans="8:20" ht="19.899999999999999" customHeight="1" x14ac:dyDescent="0.2">
      <c r="T338" s="26"/>
    </row>
    <row r="339" spans="8:20" ht="19.899999999999999" customHeight="1" x14ac:dyDescent="0.2">
      <c r="T339" s="26"/>
    </row>
    <row r="340" spans="8:20" ht="23.45" customHeight="1" x14ac:dyDescent="0.2">
      <c r="T340" s="26"/>
    </row>
    <row r="341" spans="8:20" ht="19.899999999999999" customHeight="1" x14ac:dyDescent="0.2">
      <c r="T341" s="26"/>
    </row>
    <row r="342" spans="8:20" ht="19.899999999999999" customHeight="1" x14ac:dyDescent="0.2">
      <c r="T342" s="26"/>
    </row>
    <row r="343" spans="8:20" ht="19.899999999999999" customHeight="1" x14ac:dyDescent="0.2">
      <c r="T343" s="26"/>
    </row>
    <row r="344" spans="8:20" ht="19.899999999999999" customHeight="1" x14ac:dyDescent="0.2">
      <c r="T344" s="26"/>
    </row>
    <row r="345" spans="8:20" ht="19.899999999999999" customHeight="1" x14ac:dyDescent="0.2">
      <c r="T345" s="26"/>
    </row>
    <row r="346" spans="8:20" ht="19.899999999999999" customHeight="1" x14ac:dyDescent="0.2">
      <c r="T346" s="26"/>
    </row>
    <row r="347" spans="8:20" ht="19.899999999999999" customHeight="1" x14ac:dyDescent="0.2">
      <c r="T347" s="26"/>
    </row>
    <row r="348" spans="8:20" ht="19.899999999999999" customHeight="1" x14ac:dyDescent="0.2">
      <c r="T348" s="26"/>
    </row>
    <row r="349" spans="8:20" ht="19.899999999999999" customHeight="1" x14ac:dyDescent="0.2">
      <c r="T349" s="26"/>
    </row>
    <row r="350" spans="8:20" ht="19.899999999999999" customHeight="1" x14ac:dyDescent="0.2">
      <c r="H350" s="9"/>
      <c r="I350" s="9"/>
      <c r="J350" s="9"/>
      <c r="K350" s="9"/>
      <c r="L350" s="9"/>
      <c r="M350" s="9"/>
      <c r="N350" s="9"/>
      <c r="T350" s="26"/>
    </row>
    <row r="351" spans="8:20" ht="19.899999999999999" customHeight="1" x14ac:dyDescent="0.2">
      <c r="H351" s="9"/>
      <c r="I351" s="9"/>
      <c r="J351" s="9"/>
      <c r="K351" s="9"/>
      <c r="L351" s="9"/>
      <c r="M351" s="9"/>
      <c r="N351" s="9"/>
      <c r="T351" s="26"/>
    </row>
    <row r="352" spans="8:20" ht="19.899999999999999" customHeight="1" x14ac:dyDescent="0.2">
      <c r="H352" s="9"/>
      <c r="I352" s="9"/>
      <c r="J352" s="9"/>
      <c r="K352" s="9"/>
      <c r="L352" s="9"/>
      <c r="M352" s="9"/>
      <c r="N352" s="9"/>
      <c r="T352" s="26"/>
    </row>
    <row r="353" spans="8:109" ht="19.899999999999999" customHeight="1" x14ac:dyDescent="0.2">
      <c r="H353" s="9"/>
      <c r="I353" s="9"/>
      <c r="J353" s="9"/>
      <c r="K353" s="9"/>
      <c r="L353" s="9"/>
      <c r="M353" s="9"/>
      <c r="N353" s="9"/>
      <c r="T353" s="26"/>
    </row>
    <row r="354" spans="8:109" ht="19.899999999999999" customHeight="1" x14ac:dyDescent="0.2">
      <c r="H354" s="9"/>
      <c r="I354" s="9"/>
      <c r="J354" s="9"/>
      <c r="K354" s="9"/>
      <c r="L354" s="9"/>
      <c r="M354" s="9"/>
      <c r="N354" s="9"/>
      <c r="T354" s="26"/>
    </row>
    <row r="355" spans="8:109" ht="19.899999999999999" customHeight="1" x14ac:dyDescent="0.2">
      <c r="H355" s="9"/>
      <c r="I355" s="9"/>
      <c r="J355" s="9"/>
      <c r="K355" s="9"/>
      <c r="L355" s="9"/>
      <c r="M355" s="9"/>
      <c r="N355" s="9"/>
      <c r="T355" s="26"/>
    </row>
    <row r="356" spans="8:109" ht="19.899999999999999" customHeight="1" x14ac:dyDescent="0.2">
      <c r="H356" s="9"/>
      <c r="I356" s="9"/>
      <c r="J356" s="9"/>
      <c r="K356" s="9"/>
      <c r="L356" s="9"/>
      <c r="M356" s="9"/>
      <c r="N356" s="9"/>
      <c r="T356" s="26"/>
    </row>
    <row r="357" spans="8:109" ht="19.899999999999999" customHeight="1" x14ac:dyDescent="0.2">
      <c r="T357" s="26"/>
    </row>
    <row r="358" spans="8:109" ht="19.899999999999999" customHeight="1" x14ac:dyDescent="0.2">
      <c r="T358" s="26"/>
    </row>
    <row r="359" spans="8:109" ht="19.899999999999999" customHeight="1" x14ac:dyDescent="0.2">
      <c r="T359" s="26"/>
    </row>
    <row r="360" spans="8:109" ht="20.45" customHeight="1" x14ac:dyDescent="0.2">
      <c r="T360" s="26"/>
    </row>
    <row r="361" spans="8:109" ht="20.45" customHeight="1" x14ac:dyDescent="0.2">
      <c r="T361" s="26"/>
    </row>
    <row r="362" spans="8:109" ht="25.5" customHeight="1" x14ac:dyDescent="0.2">
      <c r="T362" s="26"/>
    </row>
    <row r="363" spans="8:109" ht="21.6" customHeight="1" x14ac:dyDescent="0.2">
      <c r="T363" s="26"/>
    </row>
    <row r="364" spans="8:109" ht="21.6" customHeight="1" x14ac:dyDescent="0.2">
      <c r="T364" s="26"/>
    </row>
    <row r="365" spans="8:109" ht="15.6" customHeight="1" x14ac:dyDescent="0.2">
      <c r="T365" s="26"/>
    </row>
    <row r="366" spans="8:109" ht="16.899999999999999" customHeight="1" x14ac:dyDescent="0.2">
      <c r="T366" s="26"/>
    </row>
    <row r="367" spans="8:109" ht="13.15" customHeight="1" x14ac:dyDescent="0.2">
      <c r="T367" s="26">
        <v>2</v>
      </c>
      <c r="AF367" s="24">
        <v>1</v>
      </c>
      <c r="AG367" s="24">
        <v>1</v>
      </c>
      <c r="AH367" s="24">
        <v>1</v>
      </c>
      <c r="BE367" s="24">
        <v>1</v>
      </c>
      <c r="BF367" s="24" t="e">
        <f>IF(BE367=1,#REF!,0)</f>
        <v>#REF!</v>
      </c>
      <c r="BG367" s="24">
        <f>IF(BE367=2,#REF!,0)</f>
        <v>0</v>
      </c>
      <c r="BH367" s="24">
        <f>IF(BE367=3,#REF!,0)</f>
        <v>0</v>
      </c>
      <c r="BI367" s="24">
        <f>IF(BE367=4,#REF!,0)</f>
        <v>0</v>
      </c>
      <c r="BJ367" s="24">
        <f>IF(BE367=5,#REF!,0)</f>
        <v>0</v>
      </c>
      <c r="CF367" s="26">
        <v>1</v>
      </c>
      <c r="CG367" s="26">
        <v>1</v>
      </c>
      <c r="DE367" s="24">
        <v>3.6400000000000002E-2</v>
      </c>
    </row>
    <row r="368" spans="8:109" x14ac:dyDescent="0.2">
      <c r="T368" s="26"/>
      <c r="CF368" s="26"/>
      <c r="CG368" s="26"/>
    </row>
    <row r="369" spans="20:109" x14ac:dyDescent="0.2">
      <c r="T369" s="26">
        <v>2</v>
      </c>
      <c r="AF369" s="24">
        <v>1</v>
      </c>
      <c r="AG369" s="24">
        <v>1</v>
      </c>
      <c r="AH369" s="24">
        <v>1</v>
      </c>
      <c r="BE369" s="24">
        <v>1</v>
      </c>
      <c r="BF369" s="24" t="e">
        <f>IF(BE369=1,#REF!,0)</f>
        <v>#REF!</v>
      </c>
      <c r="BG369" s="24">
        <f>IF(BE369=2,#REF!,0)</f>
        <v>0</v>
      </c>
      <c r="BH369" s="24">
        <f>IF(BE369=3,#REF!,0)</f>
        <v>0</v>
      </c>
      <c r="BI369" s="24">
        <f>IF(BE369=4,#REF!,0)</f>
        <v>0</v>
      </c>
      <c r="BJ369" s="24">
        <f>IF(BE369=5,#REF!,0)</f>
        <v>0</v>
      </c>
      <c r="CF369" s="26">
        <v>1</v>
      </c>
      <c r="CG369" s="26">
        <v>1</v>
      </c>
      <c r="DE369" s="24">
        <v>1.05549</v>
      </c>
    </row>
    <row r="370" spans="20:109" x14ac:dyDescent="0.2">
      <c r="T370" s="26">
        <v>4</v>
      </c>
      <c r="BF370" s="27" t="e">
        <f>SUM(BF262:BF369)</f>
        <v>#REF!</v>
      </c>
      <c r="BG370" s="27">
        <f>SUM(BG262:BG369)</f>
        <v>0</v>
      </c>
      <c r="BH370" s="27">
        <f>SUM(BH262:BH369)</f>
        <v>0</v>
      </c>
      <c r="BI370" s="27">
        <f>SUM(BI262:BI369)</f>
        <v>0</v>
      </c>
      <c r="BJ370" s="27">
        <f>SUM(BJ262:BJ369)</f>
        <v>0</v>
      </c>
    </row>
    <row r="371" spans="20:109" x14ac:dyDescent="0.2">
      <c r="T371" s="26">
        <v>1</v>
      </c>
    </row>
    <row r="372" spans="20:109" x14ac:dyDescent="0.2">
      <c r="T372" s="26"/>
      <c r="CF372" s="26"/>
      <c r="CG372" s="26"/>
    </row>
    <row r="373" spans="20:109" x14ac:dyDescent="0.2">
      <c r="T373" s="26"/>
    </row>
    <row r="374" spans="20:109" x14ac:dyDescent="0.2">
      <c r="T374" s="26"/>
    </row>
    <row r="375" spans="20:109" x14ac:dyDescent="0.2">
      <c r="T375" s="26"/>
    </row>
    <row r="376" spans="20:109" x14ac:dyDescent="0.2">
      <c r="T376" s="26"/>
    </row>
    <row r="377" spans="20:109" x14ac:dyDescent="0.2">
      <c r="T377" s="26"/>
    </row>
    <row r="378" spans="20:109" x14ac:dyDescent="0.2">
      <c r="T378" s="26"/>
    </row>
    <row r="379" spans="20:109" x14ac:dyDescent="0.2">
      <c r="T379" s="26">
        <v>2</v>
      </c>
      <c r="AF379" s="24">
        <v>7</v>
      </c>
      <c r="AG379" s="24">
        <v>1</v>
      </c>
      <c r="AH379" s="24">
        <v>2</v>
      </c>
      <c r="BE379" s="24">
        <v>1</v>
      </c>
      <c r="BF379" s="24" t="e">
        <f>IF(BE379=1,#REF!,0)</f>
        <v>#REF!</v>
      </c>
      <c r="BG379" s="24">
        <f>IF(BE379=2,#REF!,0)</f>
        <v>0</v>
      </c>
      <c r="BH379" s="24">
        <f>IF(BE379=3,#REF!,0)</f>
        <v>0</v>
      </c>
      <c r="BI379" s="24">
        <f>IF(BE379=4,#REF!,0)</f>
        <v>0</v>
      </c>
      <c r="BJ379" s="24">
        <f>IF(BE379=5,#REF!,0)</f>
        <v>0</v>
      </c>
      <c r="CF379" s="26">
        <v>7</v>
      </c>
      <c r="CG379" s="26">
        <v>1</v>
      </c>
      <c r="DE379" s="24">
        <v>0</v>
      </c>
    </row>
    <row r="380" spans="20:109" x14ac:dyDescent="0.2">
      <c r="T380" s="26">
        <v>4</v>
      </c>
      <c r="BF380" s="27" t="e">
        <f>SUM(BF371:BF379)</f>
        <v>#REF!</v>
      </c>
      <c r="BG380" s="27">
        <f>SUM(BG371:BG379)</f>
        <v>0</v>
      </c>
      <c r="BH380" s="27">
        <f>SUM(BH371:BH379)</f>
        <v>0</v>
      </c>
      <c r="BI380" s="27">
        <f>SUM(BI371:BI379)</f>
        <v>0</v>
      </c>
      <c r="BJ380" s="27">
        <f>SUM(BJ371:BJ379)</f>
        <v>0</v>
      </c>
    </row>
    <row r="381" spans="20:109" x14ac:dyDescent="0.2">
      <c r="T381" s="26">
        <v>1</v>
      </c>
    </row>
    <row r="382" spans="20:109" x14ac:dyDescent="0.2">
      <c r="T382" s="26">
        <v>2</v>
      </c>
      <c r="AF382" s="24">
        <v>1</v>
      </c>
      <c r="AG382" s="24">
        <v>7</v>
      </c>
      <c r="AH382" s="24">
        <v>7</v>
      </c>
      <c r="BE382" s="24">
        <v>2</v>
      </c>
      <c r="BF382" s="24">
        <f>IF(BE382=1,#REF!,0)</f>
        <v>0</v>
      </c>
      <c r="BG382" s="24" t="e">
        <f>IF(BE382=2,#REF!,0)</f>
        <v>#REF!</v>
      </c>
      <c r="BH382" s="24">
        <f>IF(BE382=3,#REF!,0)</f>
        <v>0</v>
      </c>
      <c r="BI382" s="24">
        <f>IF(BE382=4,#REF!,0)</f>
        <v>0</v>
      </c>
      <c r="BJ382" s="24">
        <f>IF(BE382=5,#REF!,0)</f>
        <v>0</v>
      </c>
      <c r="CF382" s="26">
        <v>1</v>
      </c>
      <c r="CG382" s="26">
        <v>7</v>
      </c>
      <c r="DE382" s="24">
        <v>6.0000000000000002E-5</v>
      </c>
    </row>
    <row r="383" spans="20:109" x14ac:dyDescent="0.2">
      <c r="T383" s="26">
        <v>4</v>
      </c>
      <c r="BF383" s="27">
        <f>SUM(BF381:BF382)</f>
        <v>0</v>
      </c>
      <c r="BG383" s="27" t="e">
        <f>SUM(BG381:BG382)</f>
        <v>#REF!</v>
      </c>
      <c r="BH383" s="27">
        <f>SUM(BH381:BH382)</f>
        <v>0</v>
      </c>
      <c r="BI383" s="27">
        <f>SUM(BI381:BI382)</f>
        <v>0</v>
      </c>
      <c r="BJ383" s="27">
        <f>SUM(BJ381:BJ382)</f>
        <v>0</v>
      </c>
    </row>
  </sheetData>
  <sheetProtection selectLockedCells="1" selectUnlockedCells="1"/>
  <mergeCells count="8">
    <mergeCell ref="I129:K130"/>
    <mergeCell ref="B65:C65"/>
    <mergeCell ref="B18:C18"/>
    <mergeCell ref="B21:C21"/>
    <mergeCell ref="B34:C34"/>
    <mergeCell ref="B40:C40"/>
    <mergeCell ref="B46:C46"/>
    <mergeCell ref="B52:C52"/>
  </mergeCells>
  <pageMargins left="0.59027777777777779" right="0.39374999999999999" top="0.88611111111111107" bottom="1.1409722222222221" header="0.51180555555555551" footer="0.51180555555555551"/>
  <pageSetup paperSize="9" scale="86" firstPageNumber="0" fitToHeight="0" pageOrder="overThenDown" orientation="portrait" horizontalDpi="300" verticalDpi="300" r:id="rId1"/>
  <headerFooter alignWithMargins="0">
    <oddFooter>&amp;L&amp;9Zpracováno programem &amp;"-,Běžné"BUILDpower,  © RTS, a.s.&amp;R&amp;"Arial1,Běžné"&amp;10Strana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E.4.1_rekapitulace EUR</vt:lpstr>
      <vt:lpstr>4.2 SOUPIS PRACÍ EUR_rev.A</vt:lpstr>
      <vt:lpstr>'4.2 SOUPIS PRACÍ EUR_rev.A'!Oblasť_tlače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Bednaricova</cp:lastModifiedBy>
  <cp:lastPrinted>2020-04-30T10:19:49Z</cp:lastPrinted>
  <dcterms:created xsi:type="dcterms:W3CDTF">2017-09-09T13:30:28Z</dcterms:created>
  <dcterms:modified xsi:type="dcterms:W3CDTF">2020-09-09T09:30:03Z</dcterms:modified>
</cp:coreProperties>
</file>