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xr:revisionPtr revIDLastSave="0" documentId="13_ncr:1_{55C2FC39-2570-4AFA-9DC2-E98ADAFFA65C}" xr6:coauthVersionLast="47" xr6:coauthVersionMax="47" xr10:uidLastSave="{00000000-0000-0000-0000-000000000000}"/>
  <bookViews>
    <workbookView xWindow="28680" yWindow="-120" windowWidth="29040" windowHeight="17640" activeTab="3" xr2:uid="{00000000-000D-0000-FFFF-FFFF00000000}"/>
  </bookViews>
  <sheets>
    <sheet name="Rekapitulácia stavby" sheetId="1" r:id="rId1"/>
    <sheet name="02 - SO01b - Budova povod..." sheetId="2" r:id="rId2"/>
    <sheet name="03 - SO02 - Spevnené plochy " sheetId="3" r:id="rId3"/>
    <sheet name="04 - SO03 - Verejný chodník " sheetId="4" r:id="rId4"/>
    <sheet name="Zoznam figúr" sheetId="5" r:id="rId5"/>
  </sheets>
  <definedNames>
    <definedName name="_xlnm._FilterDatabase" localSheetId="1" hidden="1">'02 - SO01b - Budova povod...'!$C$128:$K$196</definedName>
    <definedName name="_xlnm._FilterDatabase" localSheetId="2" hidden="1">'03 - SO02 - Spevnené plochy '!$C$129:$K$176</definedName>
    <definedName name="_xlnm._FilterDatabase" localSheetId="3" hidden="1">'04 - SO03 - Verejný chodník '!$C$128:$K$191</definedName>
    <definedName name="_xlnm.Print_Titles" localSheetId="1">'02 - SO01b - Budova povod...'!$128:$128</definedName>
    <definedName name="_xlnm.Print_Titles" localSheetId="2">'03 - SO02 - Spevnené plochy '!$129:$129</definedName>
    <definedName name="_xlnm.Print_Titles" localSheetId="3">'04 - SO03 - Verejný chodník '!$128:$128</definedName>
    <definedName name="_xlnm.Print_Titles" localSheetId="0">'Rekapitulácia stavby'!$92:$92</definedName>
    <definedName name="_xlnm.Print_Titles" localSheetId="4">'Zoznam figúr'!$9:$9</definedName>
    <definedName name="_xlnm.Print_Area" localSheetId="1">'02 - SO01b - Budova povod...'!$C$4:$J$76,'02 - SO01b - Budova povod...'!$C$82:$J$110,'02 - SO01b - Budova povod...'!$B$116:$J$207</definedName>
    <definedName name="_xlnm.Print_Area" localSheetId="2">'03 - SO02 - Spevnené plochy '!$C$4:$J$76,'03 - SO02 - Spevnené plochy '!$C$82:$J$111,'03 - SO02 - Spevnené plochy '!$B$117:$J$188</definedName>
    <definedName name="_xlnm.Print_Area" localSheetId="3">'04 - SO03 - Verejný chodník '!$C$4:$J$76,'04 - SO03 - Verejný chodník '!$C$82:$J$110,'04 - SO03 - Verejný chodník '!$B$116:$J$202</definedName>
    <definedName name="_xlnm.Print_Area" localSheetId="0">'Rekapitulácia stavby'!$D$4:$AO$76,'Rekapitulácia stavby'!$C$82:$AQ$98</definedName>
    <definedName name="_xlnm.Print_Area" localSheetId="4">'Zoznam figúr'!$C$4:$G$47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5" l="1"/>
  <c r="J39" i="4"/>
  <c r="J38" i="4"/>
  <c r="AY97" i="1"/>
  <c r="J37" i="4"/>
  <c r="AX97" i="1" s="1"/>
  <c r="BI189" i="4"/>
  <c r="BH189" i="4"/>
  <c r="BG189" i="4"/>
  <c r="BE189" i="4"/>
  <c r="T189" i="4"/>
  <c r="R189" i="4"/>
  <c r="P189" i="4"/>
  <c r="BI185" i="4"/>
  <c r="BH185" i="4"/>
  <c r="BG185" i="4"/>
  <c r="BE185" i="4"/>
  <c r="T185" i="4"/>
  <c r="R185" i="4"/>
  <c r="P185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6" i="4"/>
  <c r="BH176" i="4"/>
  <c r="BG176" i="4"/>
  <c r="BE176" i="4"/>
  <c r="T176" i="4"/>
  <c r="R176" i="4"/>
  <c r="P176" i="4"/>
  <c r="BI173" i="4"/>
  <c r="BH173" i="4"/>
  <c r="BG173" i="4"/>
  <c r="BE173" i="4"/>
  <c r="T173" i="4"/>
  <c r="R173" i="4"/>
  <c r="P173" i="4"/>
  <c r="BI166" i="4"/>
  <c r="BH166" i="4"/>
  <c r="BG166" i="4"/>
  <c r="BE166" i="4"/>
  <c r="T166" i="4"/>
  <c r="R166" i="4"/>
  <c r="P166" i="4"/>
  <c r="BI160" i="4"/>
  <c r="BH160" i="4"/>
  <c r="BG160" i="4"/>
  <c r="BE160" i="4"/>
  <c r="T160" i="4"/>
  <c r="R160" i="4"/>
  <c r="P160" i="4"/>
  <c r="BI156" i="4"/>
  <c r="BH156" i="4"/>
  <c r="BG156" i="4"/>
  <c r="BE156" i="4"/>
  <c r="T156" i="4"/>
  <c r="R156" i="4"/>
  <c r="P156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4" i="4"/>
  <c r="BH144" i="4"/>
  <c r="BG144" i="4"/>
  <c r="BE144" i="4"/>
  <c r="T144" i="4"/>
  <c r="R144" i="4"/>
  <c r="P144" i="4"/>
  <c r="BI142" i="4"/>
  <c r="BH142" i="4"/>
  <c r="BG142" i="4"/>
  <c r="BE142" i="4"/>
  <c r="T142" i="4"/>
  <c r="R142" i="4"/>
  <c r="P142" i="4"/>
  <c r="BI140" i="4"/>
  <c r="BH140" i="4"/>
  <c r="BG140" i="4"/>
  <c r="BE140" i="4"/>
  <c r="T140" i="4"/>
  <c r="R140" i="4"/>
  <c r="P140" i="4"/>
  <c r="BI136" i="4"/>
  <c r="BH136" i="4"/>
  <c r="BG136" i="4"/>
  <c r="BE136" i="4"/>
  <c r="T136" i="4"/>
  <c r="R136" i="4"/>
  <c r="P136" i="4"/>
  <c r="BI132" i="4"/>
  <c r="BH132" i="4"/>
  <c r="BG132" i="4"/>
  <c r="BE132" i="4"/>
  <c r="T132" i="4"/>
  <c r="R132" i="4"/>
  <c r="P132" i="4"/>
  <c r="F123" i="4"/>
  <c r="E121" i="4"/>
  <c r="BI108" i="4"/>
  <c r="BH108" i="4"/>
  <c r="BG108" i="4"/>
  <c r="BE108" i="4"/>
  <c r="BI107" i="4"/>
  <c r="BH107" i="4"/>
  <c r="BG107" i="4"/>
  <c r="BF107" i="4"/>
  <c r="BE107" i="4"/>
  <c r="BI106" i="4"/>
  <c r="BH106" i="4"/>
  <c r="BG106" i="4"/>
  <c r="BF106" i="4"/>
  <c r="BE106" i="4"/>
  <c r="BI105" i="4"/>
  <c r="BH105" i="4"/>
  <c r="BG105" i="4"/>
  <c r="BF105" i="4"/>
  <c r="BE105" i="4"/>
  <c r="BI104" i="4"/>
  <c r="BH104" i="4"/>
  <c r="BG104" i="4"/>
  <c r="BF104" i="4"/>
  <c r="BE104" i="4"/>
  <c r="BI103" i="4"/>
  <c r="BH103" i="4"/>
  <c r="BG103" i="4"/>
  <c r="BF103" i="4"/>
  <c r="BE103" i="4"/>
  <c r="F89" i="4"/>
  <c r="E87" i="4"/>
  <c r="J24" i="4"/>
  <c r="E24" i="4"/>
  <c r="J126" i="4" s="1"/>
  <c r="J23" i="4"/>
  <c r="J21" i="4"/>
  <c r="E21" i="4"/>
  <c r="J125" i="4"/>
  <c r="J20" i="4"/>
  <c r="J18" i="4"/>
  <c r="E18" i="4"/>
  <c r="F126" i="4" s="1"/>
  <c r="J17" i="4"/>
  <c r="J15" i="4"/>
  <c r="E15" i="4"/>
  <c r="F125" i="4"/>
  <c r="J14" i="4"/>
  <c r="J12" i="4"/>
  <c r="J89" i="4"/>
  <c r="E7" i="4"/>
  <c r="E85" i="4" s="1"/>
  <c r="J39" i="3"/>
  <c r="J38" i="3"/>
  <c r="AY96" i="1"/>
  <c r="J37" i="3"/>
  <c r="AX96" i="1" s="1"/>
  <c r="BI174" i="3"/>
  <c r="BH174" i="3"/>
  <c r="BG174" i="3"/>
  <c r="BE174" i="3"/>
  <c r="T174" i="3"/>
  <c r="T173" i="3"/>
  <c r="R174" i="3"/>
  <c r="R173" i="3" s="1"/>
  <c r="P174" i="3"/>
  <c r="P173" i="3" s="1"/>
  <c r="BI170" i="3"/>
  <c r="BH170" i="3"/>
  <c r="BG170" i="3"/>
  <c r="BE170" i="3"/>
  <c r="T170" i="3"/>
  <c r="R170" i="3"/>
  <c r="P170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1" i="3"/>
  <c r="BH151" i="3"/>
  <c r="BG151" i="3"/>
  <c r="BE151" i="3"/>
  <c r="T151" i="3"/>
  <c r="R151" i="3"/>
  <c r="P151" i="3"/>
  <c r="BI144" i="3"/>
  <c r="BH144" i="3"/>
  <c r="BG144" i="3"/>
  <c r="BE144" i="3"/>
  <c r="T144" i="3"/>
  <c r="R144" i="3"/>
  <c r="P144" i="3"/>
  <c r="BI139" i="3"/>
  <c r="BH139" i="3"/>
  <c r="BG139" i="3"/>
  <c r="BE139" i="3"/>
  <c r="T139" i="3"/>
  <c r="R139" i="3"/>
  <c r="P139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F124" i="3"/>
  <c r="E122" i="3"/>
  <c r="BI109" i="3"/>
  <c r="BH109" i="3"/>
  <c r="BG109" i="3"/>
  <c r="BE109" i="3"/>
  <c r="BI108" i="3"/>
  <c r="BH108" i="3"/>
  <c r="BG108" i="3"/>
  <c r="BF108" i="3"/>
  <c r="BE108" i="3"/>
  <c r="BI107" i="3"/>
  <c r="BH107" i="3"/>
  <c r="BG107" i="3"/>
  <c r="BF107" i="3"/>
  <c r="BE107" i="3"/>
  <c r="BI106" i="3"/>
  <c r="BH106" i="3"/>
  <c r="BG106" i="3"/>
  <c r="BF106" i="3"/>
  <c r="BE106" i="3"/>
  <c r="BI105" i="3"/>
  <c r="BH105" i="3"/>
  <c r="BG105" i="3"/>
  <c r="BF105" i="3"/>
  <c r="BE105" i="3"/>
  <c r="BI104" i="3"/>
  <c r="BH104" i="3"/>
  <c r="BG104" i="3"/>
  <c r="BF104" i="3"/>
  <c r="BE104" i="3"/>
  <c r="F89" i="3"/>
  <c r="E87" i="3"/>
  <c r="J24" i="3"/>
  <c r="E24" i="3"/>
  <c r="J92" i="3" s="1"/>
  <c r="J23" i="3"/>
  <c r="J21" i="3"/>
  <c r="E21" i="3"/>
  <c r="J126" i="3" s="1"/>
  <c r="J20" i="3"/>
  <c r="J18" i="3"/>
  <c r="E18" i="3"/>
  <c r="F92" i="3" s="1"/>
  <c r="J17" i="3"/>
  <c r="J15" i="3"/>
  <c r="E15" i="3"/>
  <c r="F91" i="3" s="1"/>
  <c r="J14" i="3"/>
  <c r="J12" i="3"/>
  <c r="J124" i="3" s="1"/>
  <c r="E7" i="3"/>
  <c r="E85" i="3"/>
  <c r="J39" i="2"/>
  <c r="J38" i="2"/>
  <c r="AY95" i="1" s="1"/>
  <c r="J37" i="2"/>
  <c r="AX95" i="1"/>
  <c r="BI189" i="2"/>
  <c r="BH189" i="2"/>
  <c r="BG189" i="2"/>
  <c r="BE189" i="2"/>
  <c r="T189" i="2"/>
  <c r="R189" i="2"/>
  <c r="P189" i="2"/>
  <c r="BI181" i="2"/>
  <c r="BH181" i="2"/>
  <c r="BG181" i="2"/>
  <c r="BE181" i="2"/>
  <c r="T181" i="2"/>
  <c r="R181" i="2"/>
  <c r="P181" i="2"/>
  <c r="BI178" i="2"/>
  <c r="BH178" i="2"/>
  <c r="BG178" i="2"/>
  <c r="BE178" i="2"/>
  <c r="T178" i="2"/>
  <c r="R178" i="2"/>
  <c r="P178" i="2"/>
  <c r="BI175" i="2"/>
  <c r="BH175" i="2"/>
  <c r="BG175" i="2"/>
  <c r="BE175" i="2"/>
  <c r="T175" i="2"/>
  <c r="R175" i="2"/>
  <c r="P175" i="2"/>
  <c r="BI172" i="2"/>
  <c r="BH172" i="2"/>
  <c r="BG172" i="2"/>
  <c r="BE172" i="2"/>
  <c r="T172" i="2"/>
  <c r="R172" i="2"/>
  <c r="P172" i="2"/>
  <c r="BI168" i="2"/>
  <c r="BH168" i="2"/>
  <c r="BG168" i="2"/>
  <c r="BE168" i="2"/>
  <c r="T168" i="2"/>
  <c r="R168" i="2"/>
  <c r="P168" i="2"/>
  <c r="BI165" i="2"/>
  <c r="BH165" i="2"/>
  <c r="BG165" i="2"/>
  <c r="BE165" i="2"/>
  <c r="T165" i="2"/>
  <c r="R165" i="2"/>
  <c r="P165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5" i="2"/>
  <c r="BH155" i="2"/>
  <c r="BG155" i="2"/>
  <c r="BE155" i="2"/>
  <c r="T155" i="2"/>
  <c r="R155" i="2"/>
  <c r="P155" i="2"/>
  <c r="BI149" i="2"/>
  <c r="BH149" i="2"/>
  <c r="BG149" i="2"/>
  <c r="BE149" i="2"/>
  <c r="T149" i="2"/>
  <c r="R149" i="2"/>
  <c r="P149" i="2"/>
  <c r="BI132" i="2"/>
  <c r="BH132" i="2"/>
  <c r="BG132" i="2"/>
  <c r="BE132" i="2"/>
  <c r="T132" i="2"/>
  <c r="T131" i="2" s="1"/>
  <c r="R132" i="2"/>
  <c r="R131" i="2"/>
  <c r="P132" i="2"/>
  <c r="P131" i="2" s="1"/>
  <c r="F123" i="2"/>
  <c r="E121" i="2"/>
  <c r="BI108" i="2"/>
  <c r="BH108" i="2"/>
  <c r="BG108" i="2"/>
  <c r="BE108" i="2"/>
  <c r="BI107" i="2"/>
  <c r="BH107" i="2"/>
  <c r="BG107" i="2"/>
  <c r="BF107" i="2"/>
  <c r="BE107" i="2"/>
  <c r="BI106" i="2"/>
  <c r="BH106" i="2"/>
  <c r="BG106" i="2"/>
  <c r="BF106" i="2"/>
  <c r="BE106" i="2"/>
  <c r="BI105" i="2"/>
  <c r="BH105" i="2"/>
  <c r="BG105" i="2"/>
  <c r="BF105" i="2"/>
  <c r="BE105" i="2"/>
  <c r="BI104" i="2"/>
  <c r="BH104" i="2"/>
  <c r="BG104" i="2"/>
  <c r="BF104" i="2"/>
  <c r="BE104" i="2"/>
  <c r="BI103" i="2"/>
  <c r="BH103" i="2"/>
  <c r="BG103" i="2"/>
  <c r="BF103" i="2"/>
  <c r="BE103" i="2"/>
  <c r="F89" i="2"/>
  <c r="E87" i="2"/>
  <c r="J24" i="2"/>
  <c r="E24" i="2"/>
  <c r="J92" i="2" s="1"/>
  <c r="J23" i="2"/>
  <c r="J21" i="2"/>
  <c r="E21" i="2"/>
  <c r="J125" i="2" s="1"/>
  <c r="J20" i="2"/>
  <c r="J18" i="2"/>
  <c r="E18" i="2"/>
  <c r="F126" i="2" s="1"/>
  <c r="J17" i="2"/>
  <c r="J15" i="2"/>
  <c r="E15" i="2"/>
  <c r="F91" i="2" s="1"/>
  <c r="J14" i="2"/>
  <c r="J12" i="2"/>
  <c r="J123" i="2"/>
  <c r="E7" i="2"/>
  <c r="E85" i="2" s="1"/>
  <c r="L90" i="1"/>
  <c r="AM90" i="1"/>
  <c r="AM89" i="1"/>
  <c r="L89" i="1"/>
  <c r="AM87" i="1"/>
  <c r="L87" i="1"/>
  <c r="L85" i="1"/>
  <c r="L84" i="1"/>
  <c r="BK160" i="2"/>
  <c r="J189" i="2"/>
  <c r="BK178" i="2"/>
  <c r="J172" i="2"/>
  <c r="BK135" i="3"/>
  <c r="BK160" i="3"/>
  <c r="J134" i="3"/>
  <c r="J176" i="4"/>
  <c r="BK182" i="4"/>
  <c r="BK176" i="4"/>
  <c r="J156" i="4"/>
  <c r="BK150" i="4"/>
  <c r="J181" i="2"/>
  <c r="BK181" i="2"/>
  <c r="J132" i="2"/>
  <c r="J174" i="3"/>
  <c r="BK165" i="3"/>
  <c r="BK155" i="3"/>
  <c r="J156" i="3"/>
  <c r="BK149" i="2"/>
  <c r="BK161" i="2"/>
  <c r="BK165" i="2"/>
  <c r="BK155" i="2"/>
  <c r="J155" i="3"/>
  <c r="BK156" i="3"/>
  <c r="J162" i="3"/>
  <c r="BK133" i="3"/>
  <c r="J166" i="4"/>
  <c r="BK156" i="4"/>
  <c r="BK189" i="4"/>
  <c r="J173" i="4"/>
  <c r="BK173" i="4"/>
  <c r="J155" i="2"/>
  <c r="BK162" i="2"/>
  <c r="J159" i="2"/>
  <c r="J160" i="3"/>
  <c r="BK144" i="3"/>
  <c r="J170" i="3"/>
  <c r="J161" i="3"/>
  <c r="J185" i="4"/>
  <c r="BK149" i="4"/>
  <c r="J142" i="4"/>
  <c r="BK136" i="4"/>
  <c r="BK180" i="4"/>
  <c r="BK132" i="4"/>
  <c r="J175" i="2"/>
  <c r="J162" i="2"/>
  <c r="J160" i="2"/>
  <c r="J149" i="2"/>
  <c r="BK174" i="3"/>
  <c r="J165" i="3"/>
  <c r="BK134" i="3"/>
  <c r="BK162" i="3"/>
  <c r="BK166" i="4"/>
  <c r="BK140" i="4"/>
  <c r="J140" i="4"/>
  <c r="BK144" i="4"/>
  <c r="J161" i="2"/>
  <c r="J165" i="2"/>
  <c r="BK189" i="2"/>
  <c r="BK159" i="2"/>
  <c r="BK139" i="3"/>
  <c r="BK170" i="3"/>
  <c r="J133" i="3"/>
  <c r="BK151" i="3"/>
  <c r="BK181" i="4"/>
  <c r="J150" i="4"/>
  <c r="J149" i="4"/>
  <c r="J160" i="4"/>
  <c r="J136" i="4"/>
  <c r="J178" i="2"/>
  <c r="BK175" i="2"/>
  <c r="BK168" i="2"/>
  <c r="BK132" i="2"/>
  <c r="J144" i="3"/>
  <c r="J151" i="3"/>
  <c r="J139" i="3"/>
  <c r="BK166" i="3"/>
  <c r="J189" i="4"/>
  <c r="BK160" i="4"/>
  <c r="J144" i="4"/>
  <c r="BK185" i="4"/>
  <c r="BK142" i="4"/>
  <c r="BK172" i="2"/>
  <c r="J168" i="2"/>
  <c r="AS94" i="1"/>
  <c r="J166" i="3"/>
  <c r="J135" i="3"/>
  <c r="BK161" i="3"/>
  <c r="J182" i="4"/>
  <c r="J180" i="4"/>
  <c r="J132" i="4"/>
  <c r="J181" i="4"/>
  <c r="P143" i="3" l="1"/>
  <c r="P131" i="3"/>
  <c r="P130" i="3" s="1"/>
  <c r="AU96" i="1" s="1"/>
  <c r="R148" i="2"/>
  <c r="R130" i="2" s="1"/>
  <c r="R129" i="2" s="1"/>
  <c r="R132" i="3"/>
  <c r="P132" i="3"/>
  <c r="R131" i="4"/>
  <c r="T131" i="4"/>
  <c r="BK148" i="2"/>
  <c r="J148" i="2"/>
  <c r="J99" i="2" s="1"/>
  <c r="BK143" i="3"/>
  <c r="J143" i="3" s="1"/>
  <c r="J99" i="3" s="1"/>
  <c r="P131" i="4"/>
  <c r="P130" i="4"/>
  <c r="P129" i="4"/>
  <c r="AU97" i="1" s="1"/>
  <c r="P172" i="4"/>
  <c r="T148" i="2"/>
  <c r="T130" i="2" s="1"/>
  <c r="T129" i="2" s="1"/>
  <c r="R143" i="3"/>
  <c r="R131" i="3"/>
  <c r="R130" i="3"/>
  <c r="R172" i="4"/>
  <c r="BK132" i="3"/>
  <c r="J132" i="3"/>
  <c r="J98" i="3" s="1"/>
  <c r="T132" i="3"/>
  <c r="T131" i="3" s="1"/>
  <c r="T130" i="3" s="1"/>
  <c r="T172" i="4"/>
  <c r="P148" i="2"/>
  <c r="P130" i="2"/>
  <c r="P129" i="2" s="1"/>
  <c r="AU95" i="1" s="1"/>
  <c r="T143" i="3"/>
  <c r="BK131" i="4"/>
  <c r="J131" i="4"/>
  <c r="J98" i="4"/>
  <c r="BK172" i="4"/>
  <c r="J172" i="4"/>
  <c r="J99" i="4"/>
  <c r="BK173" i="3"/>
  <c r="J173" i="3"/>
  <c r="J100" i="3" s="1"/>
  <c r="BK131" i="2"/>
  <c r="BK130" i="2" s="1"/>
  <c r="J130" i="2" s="1"/>
  <c r="J97" i="2" s="1"/>
  <c r="J131" i="2"/>
  <c r="J98" i="2" s="1"/>
  <c r="J91" i="4"/>
  <c r="J123" i="4"/>
  <c r="BF182" i="4"/>
  <c r="BF156" i="4"/>
  <c r="BF166" i="4"/>
  <c r="BF180" i="4"/>
  <c r="BF185" i="4"/>
  <c r="F91" i="4"/>
  <c r="J92" i="4"/>
  <c r="E119" i="4"/>
  <c r="BF149" i="4"/>
  <c r="BF181" i="4"/>
  <c r="BF142" i="4"/>
  <c r="BF160" i="4"/>
  <c r="F92" i="4"/>
  <c r="BF150" i="4"/>
  <c r="BF132" i="4"/>
  <c r="BF144" i="4"/>
  <c r="BF173" i="4"/>
  <c r="BF189" i="4"/>
  <c r="BF136" i="4"/>
  <c r="BF140" i="4"/>
  <c r="BF176" i="4"/>
  <c r="J89" i="3"/>
  <c r="F127" i="3"/>
  <c r="BF135" i="3"/>
  <c r="BF151" i="3"/>
  <c r="E120" i="3"/>
  <c r="BF139" i="3"/>
  <c r="BF155" i="3"/>
  <c r="BF134" i="3"/>
  <c r="J127" i="3"/>
  <c r="BF174" i="3"/>
  <c r="J91" i="3"/>
  <c r="BF165" i="3"/>
  <c r="F126" i="3"/>
  <c r="BF144" i="3"/>
  <c r="BF161" i="3"/>
  <c r="BF162" i="3"/>
  <c r="BF156" i="3"/>
  <c r="BF160" i="3"/>
  <c r="BF166" i="3"/>
  <c r="BF170" i="3"/>
  <c r="BF133" i="3"/>
  <c r="J126" i="2"/>
  <c r="F92" i="2"/>
  <c r="E119" i="2"/>
  <c r="BF162" i="2"/>
  <c r="BF149" i="2"/>
  <c r="BF161" i="2"/>
  <c r="J91" i="2"/>
  <c r="BF172" i="2"/>
  <c r="F125" i="2"/>
  <c r="BF132" i="2"/>
  <c r="BF160" i="2"/>
  <c r="BF175" i="2"/>
  <c r="BF181" i="2"/>
  <c r="J89" i="2"/>
  <c r="BF155" i="2"/>
  <c r="BF159" i="2"/>
  <c r="BF165" i="2"/>
  <c r="BF168" i="2"/>
  <c r="BF178" i="2"/>
  <c r="BF189" i="2"/>
  <c r="F39" i="2"/>
  <c r="BD95" i="1"/>
  <c r="J35" i="3"/>
  <c r="AV96" i="1"/>
  <c r="F35" i="2"/>
  <c r="AZ95" i="1" s="1"/>
  <c r="F35" i="4"/>
  <c r="AZ97" i="1"/>
  <c r="F37" i="2"/>
  <c r="BB95" i="1"/>
  <c r="F38" i="3"/>
  <c r="BC96" i="1" s="1"/>
  <c r="J35" i="2"/>
  <c r="AV95" i="1" s="1"/>
  <c r="F35" i="3"/>
  <c r="AZ96" i="1"/>
  <c r="F39" i="4"/>
  <c r="BD97" i="1"/>
  <c r="F37" i="4"/>
  <c r="BB97" i="1" s="1"/>
  <c r="F38" i="2"/>
  <c r="BC95" i="1" s="1"/>
  <c r="J35" i="4"/>
  <c r="AV97" i="1" s="1"/>
  <c r="F38" i="4"/>
  <c r="BC97" i="1"/>
  <c r="F39" i="3"/>
  <c r="BD96" i="1" s="1"/>
  <c r="F37" i="3"/>
  <c r="BB96" i="1" s="1"/>
  <c r="BK131" i="3" l="1"/>
  <c r="BK130" i="3"/>
  <c r="J130" i="3"/>
  <c r="J96" i="3"/>
  <c r="J30" i="3"/>
  <c r="J109" i="3" s="1"/>
  <c r="J103" i="3" s="1"/>
  <c r="R130" i="4"/>
  <c r="R129" i="4"/>
  <c r="T130" i="4"/>
  <c r="T129" i="4" s="1"/>
  <c r="BK130" i="4"/>
  <c r="J130" i="4"/>
  <c r="J97" i="4"/>
  <c r="BK129" i="2"/>
  <c r="J129" i="2" s="1"/>
  <c r="J96" i="2" s="1"/>
  <c r="BB94" i="1"/>
  <c r="W31" i="1"/>
  <c r="BD94" i="1"/>
  <c r="W33" i="1"/>
  <c r="AU94" i="1"/>
  <c r="BC94" i="1"/>
  <c r="AY94" i="1"/>
  <c r="AZ94" i="1"/>
  <c r="AV94" i="1" s="1"/>
  <c r="AK29" i="1" s="1"/>
  <c r="J30" i="2" l="1"/>
  <c r="J108" i="2" s="1"/>
  <c r="J102" i="2" s="1"/>
  <c r="J110" i="2" s="1"/>
  <c r="J111" i="3"/>
  <c r="BK129" i="4"/>
  <c r="J129" i="4"/>
  <c r="J96" i="4" s="1"/>
  <c r="BF109" i="3"/>
  <c r="F36" i="3" s="1"/>
  <c r="BA96" i="1" s="1"/>
  <c r="J131" i="3"/>
  <c r="J97" i="3" s="1"/>
  <c r="J31" i="3"/>
  <c r="W32" i="1"/>
  <c r="AX94" i="1"/>
  <c r="W29" i="1"/>
  <c r="J32" i="3"/>
  <c r="AG96" i="1" s="1"/>
  <c r="J30" i="4" l="1"/>
  <c r="J108" i="4" s="1"/>
  <c r="J102" i="4" s="1"/>
  <c r="J110" i="4" s="1"/>
  <c r="BF108" i="2"/>
  <c r="J31" i="2"/>
  <c r="J32" i="2" s="1"/>
  <c r="J31" i="4"/>
  <c r="BF108" i="4"/>
  <c r="F36" i="4" s="1"/>
  <c r="BA97" i="1" s="1"/>
  <c r="J36" i="3"/>
  <c r="AW96" i="1" s="1"/>
  <c r="AT96" i="1" s="1"/>
  <c r="J32" i="4"/>
  <c r="AG97" i="1"/>
  <c r="AG95" i="1" l="1"/>
  <c r="F36" i="2"/>
  <c r="BA95" i="1" s="1"/>
  <c r="BA94" i="1" s="1"/>
  <c r="W30" i="1" s="1"/>
  <c r="J36" i="2"/>
  <c r="AW95" i="1" s="1"/>
  <c r="AT95" i="1" s="1"/>
  <c r="J41" i="3"/>
  <c r="AN96" i="1"/>
  <c r="J36" i="4"/>
  <c r="AW97" i="1" s="1"/>
  <c r="AT97" i="1" s="1"/>
  <c r="AN97" i="1" s="1"/>
  <c r="AW94" i="1" l="1"/>
  <c r="AK30" i="1" s="1"/>
  <c r="J41" i="2"/>
  <c r="AN95" i="1"/>
  <c r="AG94" i="1"/>
  <c r="AK26" i="1" s="1"/>
  <c r="J41" i="4"/>
  <c r="AT94" i="1" l="1"/>
  <c r="AK35" i="1"/>
  <c r="AN94" i="1"/>
</calcChain>
</file>

<file path=xl/sharedStrings.xml><?xml version="1.0" encoding="utf-8"?>
<sst xmlns="http://schemas.openxmlformats.org/spreadsheetml/2006/main" count="2519" uniqueCount="369">
  <si>
    <t>Export Komplet</t>
  </si>
  <si>
    <t/>
  </si>
  <si>
    <t>2.0</t>
  </si>
  <si>
    <t>False</t>
  </si>
  <si>
    <t>{f13f1da8-a9c4-471c-88d1-975c3a815767}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</si>
  <si>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</si>
  <si>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</si>
  <si>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</si>
  <si>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</si>
  <si>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</si>
  <si>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</si>
  <si>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</si>
  <si>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</si>
  <si>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</si>
  <si>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</si>
  <si>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</si>
  <si>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Búracie práce materská škola Tramín</t>
  </si>
  <si>
    <t>JKSO:</t>
  </si>
  <si>
    <t>KS:</t>
  </si>
  <si>
    <t>Miesto:</t>
  </si>
  <si>
    <t xml:space="preserve">Bratislava,Rača </t>
  </si>
  <si>
    <t>Dátum:</t>
  </si>
  <si>
    <t>19. 11. 2021</t>
  </si>
  <si>
    <t>Objednávateľ:</t>
  </si>
  <si>
    <t>IČO:</t>
  </si>
  <si>
    <t xml:space="preserve">Mestská časť Bratislava - Rača </t>
  </si>
  <si>
    <t>IČ DPH:</t>
  </si>
  <si>
    <t>Zhotoviteľ:</t>
  </si>
  <si>
    <t>Vyplň údaj</t>
  </si>
  <si>
    <t>Projektant:</t>
  </si>
  <si>
    <t>Pantograph spol.s.r.o.</t>
  </si>
  <si>
    <t>True</t>
  </si>
  <si>
    <t>Spracovateľ:</t>
  </si>
  <si>
    <t>Rosoft,s.r.o.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</si>
  <si>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</si>
  <si>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</si>
  <si>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</si>
  <si>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</si>
  <si>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</si>
  <si>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</si>
  <si>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</si>
  <si>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</si>
  <si>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</si>
  <si>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</si>
  <si>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</si>
  <si>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</si>
  <si>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</si>
  <si>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</si>
  <si>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</si>
  <si>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</si>
  <si>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</si>
  <si>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</si>
  <si>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</si>
  <si>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</si>
  <si>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</si>
  <si>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</si>
  <si>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</si>
  <si>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</si>
  <si>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</si>
  <si>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</si>
  <si>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</si>
  <si>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</si>
  <si>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</si>
  <si>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</si>
  <si>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</si>
  <si>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</si>
  <si>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</si>
  <si>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</si>
  <si>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</si>
  <si>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</si>
  <si>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</si>
  <si>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</si>
  <si>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</si>
  <si>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</si>
  <si>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</si>
  <si>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</si>
  <si>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</si>
  <si>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</si>
  <si>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</si>
  <si>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</si>
  <si>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02</t>
  </si>
  <si>
    <t xml:space="preserve">SO01b - Budova povodnej vinárne </t>
  </si>
  <si>
    <t>STA</t>
  </si>
  <si>
    <t>1</t>
  </si>
  <si>
    <t>{3554d7ca-8649-4301-be80-f870490e62e1}</t>
  </si>
  <si>
    <t xml:space="preserve">SO02 - Spevnené plochy </t>
  </si>
  <si>
    <t>{29f28676-e6d7-41ed-8b5a-50d9bbe74a3d}</t>
  </si>
  <si>
    <t>04</t>
  </si>
  <si>
    <t xml:space="preserve">SO03 - Verejný chodník </t>
  </si>
  <si>
    <t>{b12546e1-9ffd-4f5c-a013-4eaee5d431d8}</t>
  </si>
  <si>
    <t>zásyp</t>
  </si>
  <si>
    <t>448,52</t>
  </si>
  <si>
    <t>2</t>
  </si>
  <si>
    <t>KRYCÍ LIST ROZPOČTU</t>
  </si>
  <si>
    <t>Objekt:</t>
  </si>
  <si>
    <t xml:space="preserve">02 - SO01b - Budova povodnej vinárne </t>
  </si>
  <si>
    <t xml:space="preserve"> 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</si>
  <si>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</si>
  <si>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</si>
  <si>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</si>
  <si>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</si>
  <si>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</si>
  <si>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</si>
  <si>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</si>
  <si>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</si>
  <si>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</si>
  <si>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</si>
  <si>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</si>
  <si>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</si>
  <si>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</si>
  <si>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</si>
  <si>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</si>
  <si>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</si>
  <si>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</si>
  <si>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</si>
  <si>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</si>
  <si>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</si>
  <si>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</si>
  <si>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</si>
  <si>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</si>
  <si>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</si>
  <si>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</si>
  <si>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</si>
  <si>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</si>
  <si>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</si>
  <si>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</si>
  <si>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</si>
  <si>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</si>
  <si>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</si>
  <si>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</si>
  <si>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</si>
  <si>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</si>
  <si>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</si>
  <si>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</si>
  <si>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174101002.S</t>
  </si>
  <si>
    <t>Zásyp sypaninou so zhutnením jám, šachiet, rýh, zárezov alebo okolo objektov nad 100 do 1000 m3</t>
  </si>
  <si>
    <t>m3</t>
  </si>
  <si>
    <t>4</t>
  </si>
  <si>
    <t>-1285947381</t>
  </si>
  <si>
    <t>VV</t>
  </si>
  <si>
    <t xml:space="preserve">"zásyp objekt SO01 - zásyp drtou </t>
  </si>
  <si>
    <t xml:space="preserve">"zásyp na úroveň -1,42 m od - 2,3m po vybúranom povodnom objekte </t>
  </si>
  <si>
    <t>"0,88*354,97</t>
  </si>
  <si>
    <t xml:space="preserve">"zásyp na úroveň -1,42 m od - 2,3m po vykopaných povodných základ.stenách po pozadovanú úroven </t>
  </si>
  <si>
    <t>"0,88*189,63</t>
  </si>
  <si>
    <t>"0,88*0,8*0,4*8,6*4</t>
  </si>
  <si>
    <t>"-(0,88*0,6*(24,68*2+2*4,94))</t>
  </si>
  <si>
    <t xml:space="preserve">Medzisúčet potrebný  zásyp jamy  457,656m3 </t>
  </si>
  <si>
    <t>3</t>
  </si>
  <si>
    <t xml:space="preserve">"zasypalo sa drtou - 9,136m3 sa zasype v novom stave </t>
  </si>
  <si>
    <t xml:space="preserve">448,52 </t>
  </si>
  <si>
    <t>Medzisúčet</t>
  </si>
  <si>
    <t xml:space="preserve">" potreba 457,656m3 "drviny na zásyp jamy - potreba </t>
  </si>
  <si>
    <t xml:space="preserve">"drvina 628,716+155,471+52,8+15,196 = 852,183 ton = 448,52 m3 - drvina z BP - objekt vinárne + spevnené plochy + chodníky </t>
  </si>
  <si>
    <t xml:space="preserve">"457,656-448,52=9,136m3 dosype sa v novom stave </t>
  </si>
  <si>
    <t>Súčet</t>
  </si>
  <si>
    <t>9</t>
  </si>
  <si>
    <t>Ostatné konštrukcie a práce-búranie</t>
  </si>
  <si>
    <t>961055111</t>
  </si>
  <si>
    <t>Búranie základov alebo vybúranie otvorov plochy nad 4 m2 v základoch železobetónových,  -2,40000t</t>
  </si>
  <si>
    <t>-840980737</t>
  </si>
  <si>
    <t>"nad pásmi steny pod zemou - pod nepodpivnicenou častou po úroveň - 2,85 m</t>
  </si>
  <si>
    <t>2,55*0,6*(24,68*2+2*4,94)</t>
  </si>
  <si>
    <t>2,55*0,4*8,6*2</t>
  </si>
  <si>
    <t>"sucastou tejto polozky je vykop nevyhnutny pre vybratiu zakladov</t>
  </si>
  <si>
    <t>963053935</t>
  </si>
  <si>
    <t>Búranie železobetónových schodiskových ramien monolitických,  -0,39200t</t>
  </si>
  <si>
    <t>m2</t>
  </si>
  <si>
    <t>-1986572584</t>
  </si>
  <si>
    <t xml:space="preserve">"vstup </t>
  </si>
  <si>
    <t>35,9</t>
  </si>
  <si>
    <t>979082111</t>
  </si>
  <si>
    <t>Triedenie, nakladanie a vnútrostavenisková doprava sutiny a vybúraných hmôt</t>
  </si>
  <si>
    <t>t</t>
  </si>
  <si>
    <t>1673289466</t>
  </si>
  <si>
    <t>5</t>
  </si>
  <si>
    <t>9790811211</t>
  </si>
  <si>
    <t>Odvoz sute vhodnej na drvenie, na miesto drvenia podla moznosti zhotovitela a spatný prívoz na stavbu</t>
  </si>
  <si>
    <t>-1504017475</t>
  </si>
  <si>
    <t>6</t>
  </si>
  <si>
    <t>979087212.S</t>
  </si>
  <si>
    <t xml:space="preserve">Nakladanie na dopravné prostriedky pre vodorovnú dopravu sutiny alebo prekladanie na depónie </t>
  </si>
  <si>
    <t>1739986824</t>
  </si>
  <si>
    <t>7</t>
  </si>
  <si>
    <t>979093513</t>
  </si>
  <si>
    <t>Drvenie stavebného odpadu z demolácií (bez kov. mat.) z muriva z betónu železového</t>
  </si>
  <si>
    <t>-1379598584</t>
  </si>
  <si>
    <t>355+259,643+14,073</t>
  </si>
  <si>
    <t>8</t>
  </si>
  <si>
    <t>979081111</t>
  </si>
  <si>
    <t>Odvoz sutiny a vybúraných hmôt na skládku do 1 km</t>
  </si>
  <si>
    <t>2018605692</t>
  </si>
  <si>
    <t>(2357,34-628,716)</t>
  </si>
  <si>
    <t>979081121</t>
  </si>
  <si>
    <t>Odvoz sutiny a vybúraných hmôt na skládku za každý ďalší 1 km - uvažovaný odvoz do 21km, dodávateľ nacení podľa svojich možností</t>
  </si>
  <si>
    <t>927906430</t>
  </si>
  <si>
    <t>1728,624*20 'Prepočítané koeficientom množstva</t>
  </si>
  <si>
    <t>10</t>
  </si>
  <si>
    <t>979089012</t>
  </si>
  <si>
    <t>Poplatok za skladovanie - betón, tehly, dlaždice (17 01), ostatné</t>
  </si>
  <si>
    <t>-277816606</t>
  </si>
  <si>
    <t>(2357,34-628,716)*0,93</t>
  </si>
  <si>
    <t>11</t>
  </si>
  <si>
    <t>979089112</t>
  </si>
  <si>
    <t>Poplatok za skladovanie - drevo, sklo, plasty (17 02 ), ostatné</t>
  </si>
  <si>
    <t>1487734516</t>
  </si>
  <si>
    <t>(2357,34-628,716)*0,05</t>
  </si>
  <si>
    <t>12</t>
  </si>
  <si>
    <t>979089612</t>
  </si>
  <si>
    <t>Poplatok za skladovanie - zmiešaný</t>
  </si>
  <si>
    <t>304764270</t>
  </si>
  <si>
    <t>(2357,34-628,716)*0,02</t>
  </si>
  <si>
    <t>13</t>
  </si>
  <si>
    <t>981012713</t>
  </si>
  <si>
    <t>Demolácia budov iným spôsobom z monolitického želbetónového skeletu s podielom konštrukcií do 20%,  -0,42000t</t>
  </si>
  <si>
    <t>-2143103285</t>
  </si>
  <si>
    <t>"súćasťou ceny tejto polozky je naloženie na dopravný prostriedok,alebo do drvičky na pozemku ,zahŕňa to aj sutinu v suteréne</t>
  </si>
  <si>
    <t xml:space="preserve">"1NP obostav.priestor </t>
  </si>
  <si>
    <t>4,6*724,793</t>
  </si>
  <si>
    <t>1,035*143,52</t>
  </si>
  <si>
    <t>1,63*153,535</t>
  </si>
  <si>
    <t>(1,01*158,24)/2</t>
  </si>
  <si>
    <t>14</t>
  </si>
  <si>
    <t>981012714</t>
  </si>
  <si>
    <t>Demolácia budov iným spôsobom z monolitického želbetónového skeletu s podielom konštrukcií do 25%,  -0,54000t</t>
  </si>
  <si>
    <t>365745991</t>
  </si>
  <si>
    <t>"súčasťou ceny tejto polozky je naloženie na dopravný prostriedok,alebo do drvičky na pozemku ,zahŕňa to aj sutinu v suteréne</t>
  </si>
  <si>
    <t xml:space="preserve">"1PP obostav.priestor - 2 výskove úrovne /vzhľadom na nový stav a zásypy </t>
  </si>
  <si>
    <t>"výsky do -2,85m</t>
  </si>
  <si>
    <t>2,85*215,26</t>
  </si>
  <si>
    <t>"výsky do -2,0m</t>
  </si>
  <si>
    <t>2,0* 139,803</t>
  </si>
  <si>
    <t xml:space="preserve">03 - SO02 - Spevnené plochy </t>
  </si>
  <si>
    <t xml:space="preserve">    N00 - Nepomenované práce</t>
  </si>
  <si>
    <t>111203201.S</t>
  </si>
  <si>
    <t>Odstránenie krovín a stromov s priemerom kmeňa do 100mm, s ponechaním koreňov, pri ploche do 1000m2</t>
  </si>
  <si>
    <t>-527829830</t>
  </si>
  <si>
    <t>111203201.S2</t>
  </si>
  <si>
    <t xml:space="preserve">Odvoz a likvidácia drevnej hmoty </t>
  </si>
  <si>
    <t>-1362014901</t>
  </si>
  <si>
    <t>113107143.S</t>
  </si>
  <si>
    <t>Odstránenie krytu asfaltového v ploche do 200 m2, hr. nad 100 do 150 mm,  -0,31600t</t>
  </si>
  <si>
    <t>681250919</t>
  </si>
  <si>
    <t>"asfalt hr.120mm</t>
  </si>
  <si>
    <t>28,08</t>
  </si>
  <si>
    <t>113307231.S</t>
  </si>
  <si>
    <t>Odstránenie podkladu v ploche nad 200 m2 z betónu prostého, hr. vrstvy do 150 mm,  -0,22500t</t>
  </si>
  <si>
    <t>-1042504959</t>
  </si>
  <si>
    <t>"betónová plocha hr.120mm</t>
  </si>
  <si>
    <t>(719,06-28,08)</t>
  </si>
  <si>
    <t>-1011456283</t>
  </si>
  <si>
    <t xml:space="preserve">"pod DT múrik </t>
  </si>
  <si>
    <t>1,5</t>
  </si>
  <si>
    <t xml:space="preserve">"pod teplovodom </t>
  </si>
  <si>
    <t>0,5*25</t>
  </si>
  <si>
    <t>962052211</t>
  </si>
  <si>
    <t>Búranie muriva alebo vybúranie otvorov plochy nad 4 m2 železobetonového nadzákladného,  -2,40000t</t>
  </si>
  <si>
    <t>-1472411656</t>
  </si>
  <si>
    <t xml:space="preserve">"odhad búranie dt </t>
  </si>
  <si>
    <t>8,0</t>
  </si>
  <si>
    <t>-1652506546</t>
  </si>
  <si>
    <t>1101305063</t>
  </si>
  <si>
    <t>8,873</t>
  </si>
  <si>
    <t>8,873*20 'Prepočítané koeficientom množstva</t>
  </si>
  <si>
    <t>1905163891</t>
  </si>
  <si>
    <t>-1238589819</t>
  </si>
  <si>
    <t>-651785704</t>
  </si>
  <si>
    <t>(155,471+33,6+19,2)</t>
  </si>
  <si>
    <t>979089212</t>
  </si>
  <si>
    <t>Poplatok za skladovanie - bitúmenové zmesi, uholný decht, dechtové výrobky (17 03 ), ostatné</t>
  </si>
  <si>
    <t>66574328</t>
  </si>
  <si>
    <t>979093512</t>
  </si>
  <si>
    <t>Drvenie stavebného odpadu z demolácií (bez kov. mat.) z muriva z betónu prostého</t>
  </si>
  <si>
    <t>1544222293</t>
  </si>
  <si>
    <t xml:space="preserve">"betónová plocha </t>
  </si>
  <si>
    <t>155,471</t>
  </si>
  <si>
    <t>293732572</t>
  </si>
  <si>
    <t>33,6+19,2</t>
  </si>
  <si>
    <t>N00</t>
  </si>
  <si>
    <t>Nepomenované práce</t>
  </si>
  <si>
    <t>15</t>
  </si>
  <si>
    <t>Nx03</t>
  </si>
  <si>
    <t xml:space="preserve">Odstránenie teplovodu 2x DN 80,dĺžky 25,0m,vrátane armatúr a príslušenstva,vrátane odvozu a likvidácie odpadu </t>
  </si>
  <si>
    <t>m</t>
  </si>
  <si>
    <t>512</t>
  </si>
  <si>
    <t>-1233401663</t>
  </si>
  <si>
    <t>2*25,0</t>
  </si>
  <si>
    <t xml:space="preserve">04 - SO03 - Verejný chodník </t>
  </si>
  <si>
    <t>113107122.S</t>
  </si>
  <si>
    <t>Odstránenie krytu v ploche do 200 m2 z kameniva hrubého drveného, hr.100 do 200 mm,  -0,23500t</t>
  </si>
  <si>
    <t>-849595076</t>
  </si>
  <si>
    <t>"pod asfalt hr.200mm</t>
  </si>
  <si>
    <t>96,05</t>
  </si>
  <si>
    <t>-1232402484</t>
  </si>
  <si>
    <t>113205121</t>
  </si>
  <si>
    <t>Vytrhanie obrúb betónových, cestných -0,29000t, vrátane vybúrania lôžka a naloženia na dopr. prostriedok</t>
  </si>
  <si>
    <t>-1822577516</t>
  </si>
  <si>
    <t>113206111.S</t>
  </si>
  <si>
    <t>Vytrhanie obrúb betónových, s vybúraním lôžka, z krajníkov alebo obrubníkov stojatých,  -0,14500t</t>
  </si>
  <si>
    <t>-9041495</t>
  </si>
  <si>
    <t>46,2+6,2*2-10+46,2-10</t>
  </si>
  <si>
    <t>122201101.S</t>
  </si>
  <si>
    <t>Odkopávka a prekopávka nezapažená v hornine 3, do 100 m3</t>
  </si>
  <si>
    <t>-666544506</t>
  </si>
  <si>
    <t xml:space="preserve">"odkop pod asfaltovu plochu </t>
  </si>
  <si>
    <t>"pod asfalt hr.180mm</t>
  </si>
  <si>
    <t>0,18*96,05</t>
  </si>
  <si>
    <t>122201109.S</t>
  </si>
  <si>
    <t>Odkopávky a prekopávky nezapažené. Príplatok k cenám za lepivosť horniny 3</t>
  </si>
  <si>
    <t>1431475025</t>
  </si>
  <si>
    <t>162501102.S</t>
  </si>
  <si>
    <t>Vodorovné premiestnenie výkopku po spevnenej ceste z horniny tr.1-4, do 100 m3 na vzdialenosť do 3000 m</t>
  </si>
  <si>
    <t>-183736690</t>
  </si>
  <si>
    <t xml:space="preserve">"odvoz kameniva </t>
  </si>
  <si>
    <t>0,2*96,05</t>
  </si>
  <si>
    <t xml:space="preserve">"odvoz zeminy </t>
  </si>
  <si>
    <t>17,289</t>
  </si>
  <si>
    <t>162501105.S</t>
  </si>
  <si>
    <t>Vodorovné premiestnenie výkopku po spevnenej ceste z horniny tr.1-4, do 100 m3, príplatok k cene za každých ďalšich a začatých 1000 m - uvažovaný odvoz do 21km, dodávateľ nacení podľa svojich možností</t>
  </si>
  <si>
    <t>1876852946</t>
  </si>
  <si>
    <t>36,499</t>
  </si>
  <si>
    <t>36,499*13 'Prepočítané koeficientom množstva</t>
  </si>
  <si>
    <t>167101101.S</t>
  </si>
  <si>
    <t>Nakladanie neuľahnutého výkopku z hornín tr.1-4 do 100 m3</t>
  </si>
  <si>
    <t>1711880426</t>
  </si>
  <si>
    <t>171209002.S</t>
  </si>
  <si>
    <t>Poplatok za skladovanie - zemina a kamenivo (17 05) ostatné</t>
  </si>
  <si>
    <t>-1084049776</t>
  </si>
  <si>
    <t>0,2*96,05*1,8</t>
  </si>
  <si>
    <t>17,289*1,8</t>
  </si>
  <si>
    <t>249306610</t>
  </si>
  <si>
    <t>68,12-22,572-15,196</t>
  </si>
  <si>
    <t>-127321450</t>
  </si>
  <si>
    <t>30,352</t>
  </si>
  <si>
    <t>30,352*20 'Prepočítané koeficientom množstva</t>
  </si>
  <si>
    <t>-1734272726</t>
  </si>
  <si>
    <t>-1617941468</t>
  </si>
  <si>
    <t>-696012649</t>
  </si>
  <si>
    <t>2,9+12,296</t>
  </si>
  <si>
    <t>16</t>
  </si>
  <si>
    <t>-1806213439</t>
  </si>
  <si>
    <t xml:space="preserve">"odstránenie asfaltu </t>
  </si>
  <si>
    <t>17</t>
  </si>
  <si>
    <t>52620260</t>
  </si>
  <si>
    <t>ZOZNAM FIGÚR</t>
  </si>
  <si>
    <t>Výmera</t>
  </si>
  <si>
    <t xml:space="preserve"> 02</t>
  </si>
  <si>
    <t>jama</t>
  </si>
  <si>
    <t>jama1</t>
  </si>
  <si>
    <t xml:space="preserve">"výkop pre vybratie základ.stien </t>
  </si>
  <si>
    <t>(15,85*26,0)/2</t>
  </si>
  <si>
    <t>-(2,55*0,6*(24,68*2+2*4,94))/2</t>
  </si>
  <si>
    <t>jama2</t>
  </si>
  <si>
    <t>ryha</t>
  </si>
  <si>
    <t xml:space="preserve">"výkop základové pásy </t>
  </si>
  <si>
    <t>0,25*0,3*146</t>
  </si>
  <si>
    <t>ryha1</t>
  </si>
  <si>
    <t>0,8*2,55*0,4*8,6*4</t>
  </si>
  <si>
    <t xml:space="preserve"> 03</t>
  </si>
  <si>
    <t>ASP</t>
  </si>
  <si>
    <t xml:space="preserve"> 04</t>
  </si>
  <si>
    <t>Poznámky:</t>
  </si>
  <si>
    <t>K správnemu naceneniu výkazu výmer je potrebné naštudovanie PD. Naceniť je potrebné jestvujúci výkaz výmer podľa pokynov tendrového zadávateľa, resp. navrhu zmluvy o dielo.</t>
  </si>
  <si>
    <t xml:space="preserve">Výkaz výmer je neoddeliteľnou súčasťou celej PD. Materiál výrobkov je definovaný vo VV a zároveň sú položky jednoznačne určené a spárovateľné k výkresovej alebo textovej časti projektovej dokumentácie, ktorá dané materiály, v potrebných prípadoch ešte presnejšie podrobnejšie špecifikuje, upresňuje ci konkretizuje technicky, parametricky alebo referenčným výrobkom. </t>
  </si>
  <si>
    <t xml:space="preserve"> Informácie o materiáloch výrobkov vo výkresovej časti alebo technických správach môžu byť aj výrazne rozsiahlejšie ako je možné uviesť technicky v texte názvu položky vo výkaze výmer, preto je potrebné naštudovanie projektovej dokumentácie a oceňovať výkaz výmer ako celok a neoddeliteňú súčasť projektovej dokumentácie.</t>
  </si>
  <si>
    <t>Výmery položiek presunov hmot PSV vyjadrených mernými jednotkami v percentách % si uchádzač výpĺna sám podla metodiky rozpočtárskych programov napr. Cenkros, ODIS.</t>
  </si>
  <si>
    <t>Dodávateľ si zahrnie do jednotkových cien všetky náklady podla ZoD, vrátane VRN-ov: napr. označenie staveniska, čistenie, opatrenia pre stav. v zimnom období, poistenie, geodet. merania a dokumentáciu, skúšky, vzorky, dielenskú dokumentáciu, vyčistenie všetkých dotknutých plôch od stavebného odpadu.</t>
  </si>
  <si>
    <t>Navrhované materiály a výrobky sú referenčné a je možné ich nahradiť materiálmi a výrobkami s rovnocennými alebo lepšími technickými prarametrami, podľa pravidla pre ekvivalent, uvedeného v súťažných podkladov.</t>
  </si>
  <si>
    <t>Vedľajšie rozpočtové náklady sú súčasťou jednotkových cien.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</si>
</sst>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0000A8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8"/>
      <color rgb="FF000000"/>
      <name val="Arial CE"/>
      <family val="2"/>
      <charset val="238"/>
    </font>
    <font>
      <sz val="10"/>
      <color rgb="FF3366FF"/>
      <name val="Arial CE"/>
      <family val="2"/>
      <charset val="238"/>
    </font>
    <font>
      <sz val="10"/>
      <color rgb="FF464646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b/>
      <sz val="9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3">
    <xf numFmtId="0" fontId="0" fillId="0" borderId="0"/>
    <xf numFmtId="0" fontId="41" fillId="0" borderId="0" applyNumberFormat="0" applyFill="0" applyBorder="0" applyAlignment="0" applyProtection="0"/>
    <xf numFmtId="0" fontId="42" fillId="0" borderId="0" applyAlignment="0">
      <alignment vertical="top" wrapText="1"/>
      <protection locked="0"/>
    </xf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2" fillId="0" borderId="14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2" fillId="0" borderId="19" xfId="0" applyNumberFormat="1" applyFont="1" applyBorder="1" applyAlignment="1">
      <alignment vertical="center"/>
    </xf>
    <xf numFmtId="4" fontId="32" fillId="0" borderId="20" xfId="0" applyNumberFormat="1" applyFont="1" applyBorder="1" applyAlignment="1">
      <alignment vertical="center"/>
    </xf>
    <xf numFmtId="166" fontId="32" fillId="0" borderId="20" xfId="0" applyNumberFormat="1" applyFont="1" applyBorder="1" applyAlignment="1">
      <alignment vertical="center"/>
    </xf>
    <xf numFmtId="4" fontId="32" fillId="0" borderId="21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6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7" fillId="5" borderId="0" xfId="0" applyFont="1" applyFill="1" applyAlignment="1">
      <alignment horizontal="left" vertical="center"/>
    </xf>
    <xf numFmtId="4" fontId="27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/>
    <xf numFmtId="166" fontId="37" fillId="0" borderId="12" xfId="0" applyNumberFormat="1" applyFont="1" applyBorder="1" applyAlignment="1"/>
    <xf numFmtId="166" fontId="37" fillId="0" borderId="13" xfId="0" applyNumberFormat="1" applyFont="1" applyBorder="1" applyAlignment="1"/>
    <xf numFmtId="4" fontId="3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3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5" borderId="6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left"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right" vertical="center"/>
    </xf>
    <xf numFmtId="0" fontId="25" fillId="5" borderId="8" xfId="0" applyFont="1" applyFill="1" applyBorder="1" applyAlignment="1">
      <alignment horizontal="left" vertical="center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43" fillId="0" borderId="0" xfId="2" applyFont="1" applyAlignment="1">
      <alignment horizontal="left" vertical="top"/>
      <protection locked="0"/>
    </xf>
    <xf numFmtId="0" fontId="43" fillId="0" borderId="0" xfId="2" applyFont="1" applyAlignment="1">
      <alignment horizontal="left" vertical="top" wrapText="1"/>
      <protection locked="0"/>
    </xf>
    <xf numFmtId="0" fontId="43" fillId="0" borderId="0" xfId="2" applyFont="1" applyAlignment="1">
      <alignment horizontal="right" vertical="top"/>
      <protection locked="0"/>
    </xf>
    <xf numFmtId="0" fontId="43" fillId="0" borderId="0" xfId="2" applyFont="1" applyAlignment="1">
      <alignment horizontal="left" vertical="top" wrapText="1"/>
      <protection locked="0"/>
    </xf>
    <xf numFmtId="0" fontId="44" fillId="0" borderId="0" xfId="0" applyFont="1"/>
  </cellXfs>
  <cellStyles count="3">
    <cellStyle name="Hypertextové prepojenie" xfId="1" builtinId="8"/>
    <cellStyle name="Normálna" xfId="0" builtinId="0" customBuiltin="1"/>
    <cellStyle name="normálne_SO-01 Rodinný dom a občianska vybavenosť - zmena Zadanie s výkazom výmer" xfId="2" xr:uid="{EB4DF650-3AFE-4DEA-B66F-B82F5DBE8934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/>
  </sheetViews>
  <sheetFormatPr defaultRowHeight="14.4" x14ac:dyDescent="0.2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 x14ac:dyDescent="0.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" customHeight="1" x14ac:dyDescent="0.2">
      <c r="AR2" s="264" t="s">
        <v>5</v>
      </c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8" t="s">
        <v>6</v>
      </c>
      <c r="BT2" s="18" t="s">
        <v>7</v>
      </c>
    </row>
    <row r="3" spans="1:74" s="1" customFormat="1" ht="6.9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" customHeight="1" x14ac:dyDescent="0.2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 x14ac:dyDescent="0.2">
      <c r="B5" s="21"/>
      <c r="D5" s="25" t="s">
        <v>12</v>
      </c>
      <c r="K5" s="226" t="s">
        <v>13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R5" s="21"/>
      <c r="BE5" s="223" t="s">
        <v>14</v>
      </c>
      <c r="BS5" s="18" t="s">
        <v>6</v>
      </c>
    </row>
    <row r="6" spans="1:74" s="1" customFormat="1" ht="36.9" customHeight="1" x14ac:dyDescent="0.2">
      <c r="B6" s="21"/>
      <c r="D6" s="27" t="s">
        <v>15</v>
      </c>
      <c r="K6" s="228" t="s">
        <v>16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R6" s="21"/>
      <c r="BE6" s="224"/>
      <c r="BS6" s="18" t="s">
        <v>6</v>
      </c>
    </row>
    <row r="7" spans="1:74" s="1" customFormat="1" ht="12" customHeight="1" x14ac:dyDescent="0.2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24"/>
      <c r="BS7" s="18" t="s">
        <v>6</v>
      </c>
    </row>
    <row r="8" spans="1:74" s="1" customFormat="1" ht="12" customHeight="1" x14ac:dyDescent="0.2">
      <c r="B8" s="21"/>
      <c r="D8" s="28" t="s">
        <v>19</v>
      </c>
      <c r="K8" s="26" t="s">
        <v>20</v>
      </c>
      <c r="AK8" s="28" t="s">
        <v>21</v>
      </c>
      <c r="AN8" s="29" t="s">
        <v>22</v>
      </c>
      <c r="AR8" s="21"/>
      <c r="BE8" s="224"/>
      <c r="BS8" s="18" t="s">
        <v>6</v>
      </c>
    </row>
    <row r="9" spans="1:74" s="1" customFormat="1" ht="14.4" customHeight="1" x14ac:dyDescent="0.2">
      <c r="B9" s="21"/>
      <c r="AR9" s="21"/>
      <c r="BE9" s="224"/>
      <c r="BS9" s="18" t="s">
        <v>6</v>
      </c>
    </row>
    <row r="10" spans="1:74" s="1" customFormat="1" ht="12" customHeight="1" x14ac:dyDescent="0.2">
      <c r="B10" s="21"/>
      <c r="D10" s="28" t="s">
        <v>23</v>
      </c>
      <c r="AK10" s="28" t="s">
        <v>24</v>
      </c>
      <c r="AN10" s="26" t="s">
        <v>1</v>
      </c>
      <c r="AR10" s="21"/>
      <c r="BE10" s="224"/>
      <c r="BS10" s="18" t="s">
        <v>6</v>
      </c>
    </row>
    <row r="11" spans="1:74" s="1" customFormat="1" ht="18.45" customHeight="1" x14ac:dyDescent="0.2">
      <c r="B11" s="21"/>
      <c r="E11" s="26" t="s">
        <v>25</v>
      </c>
      <c r="AK11" s="28" t="s">
        <v>26</v>
      </c>
      <c r="AN11" s="26" t="s">
        <v>1</v>
      </c>
      <c r="AR11" s="21"/>
      <c r="BE11" s="224"/>
      <c r="BS11" s="18" t="s">
        <v>6</v>
      </c>
    </row>
    <row r="12" spans="1:74" s="1" customFormat="1" ht="6.9" customHeight="1" x14ac:dyDescent="0.2">
      <c r="B12" s="21"/>
      <c r="AR12" s="21"/>
      <c r="BE12" s="224"/>
      <c r="BS12" s="18" t="s">
        <v>6</v>
      </c>
    </row>
    <row r="13" spans="1:74" s="1" customFormat="1" ht="12" customHeight="1" x14ac:dyDescent="0.2">
      <c r="B13" s="21"/>
      <c r="D13" s="28" t="s">
        <v>27</v>
      </c>
      <c r="AK13" s="28" t="s">
        <v>24</v>
      </c>
      <c r="AN13" s="30" t="s">
        <v>28</v>
      </c>
      <c r="AR13" s="21"/>
      <c r="BE13" s="224"/>
      <c r="BS13" s="18" t="s">
        <v>6</v>
      </c>
    </row>
    <row r="14" spans="1:74" ht="13.2" x14ac:dyDescent="0.2">
      <c r="B14" s="21"/>
      <c r="E14" s="229" t="s">
        <v>28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8" t="s">
        <v>26</v>
      </c>
      <c r="AN14" s="30" t="s">
        <v>28</v>
      </c>
      <c r="AR14" s="21"/>
      <c r="BE14" s="224"/>
      <c r="BS14" s="18" t="s">
        <v>6</v>
      </c>
    </row>
    <row r="15" spans="1:74" s="1" customFormat="1" ht="6.9" customHeight="1" x14ac:dyDescent="0.2">
      <c r="B15" s="21"/>
      <c r="AR15" s="21"/>
      <c r="BE15" s="224"/>
      <c r="BS15" s="18" t="s">
        <v>3</v>
      </c>
    </row>
    <row r="16" spans="1:74" s="1" customFormat="1" ht="12" customHeight="1" x14ac:dyDescent="0.2">
      <c r="B16" s="21"/>
      <c r="D16" s="28" t="s">
        <v>29</v>
      </c>
      <c r="AK16" s="28" t="s">
        <v>24</v>
      </c>
      <c r="AN16" s="26" t="s">
        <v>1</v>
      </c>
      <c r="AR16" s="21"/>
      <c r="BE16" s="224"/>
      <c r="BS16" s="18" t="s">
        <v>3</v>
      </c>
    </row>
    <row r="17" spans="1:71" s="1" customFormat="1" ht="18.45" customHeight="1" x14ac:dyDescent="0.2">
      <c r="B17" s="21"/>
      <c r="E17" s="26" t="s">
        <v>30</v>
      </c>
      <c r="AK17" s="28" t="s">
        <v>26</v>
      </c>
      <c r="AN17" s="26" t="s">
        <v>1</v>
      </c>
      <c r="AR17" s="21"/>
      <c r="BE17" s="224"/>
      <c r="BS17" s="18" t="s">
        <v>31</v>
      </c>
    </row>
    <row r="18" spans="1:71" s="1" customFormat="1" ht="6.9" customHeight="1" x14ac:dyDescent="0.2">
      <c r="B18" s="21"/>
      <c r="AR18" s="21"/>
      <c r="BE18" s="224"/>
      <c r="BS18" s="18" t="s">
        <v>6</v>
      </c>
    </row>
    <row r="19" spans="1:71" s="1" customFormat="1" ht="12" customHeight="1" x14ac:dyDescent="0.2">
      <c r="B19" s="21"/>
      <c r="D19" s="28" t="s">
        <v>32</v>
      </c>
      <c r="AK19" s="28" t="s">
        <v>24</v>
      </c>
      <c r="AN19" s="26" t="s">
        <v>1</v>
      </c>
      <c r="AR19" s="21"/>
      <c r="BE19" s="224"/>
      <c r="BS19" s="18" t="s">
        <v>6</v>
      </c>
    </row>
    <row r="20" spans="1:71" s="1" customFormat="1" ht="18.45" customHeight="1" x14ac:dyDescent="0.2">
      <c r="B20" s="21"/>
      <c r="E20" s="26" t="s">
        <v>33</v>
      </c>
      <c r="AK20" s="28" t="s">
        <v>26</v>
      </c>
      <c r="AN20" s="26" t="s">
        <v>1</v>
      </c>
      <c r="AR20" s="21"/>
      <c r="BE20" s="224"/>
      <c r="BS20" s="18" t="s">
        <v>31</v>
      </c>
    </row>
    <row r="21" spans="1:71" s="1" customFormat="1" ht="6.9" customHeight="1" x14ac:dyDescent="0.2">
      <c r="B21" s="21"/>
      <c r="AR21" s="21"/>
      <c r="BE21" s="224"/>
    </row>
    <row r="22" spans="1:71" s="1" customFormat="1" ht="12" customHeight="1" x14ac:dyDescent="0.2">
      <c r="B22" s="21"/>
      <c r="D22" s="28" t="s">
        <v>34</v>
      </c>
      <c r="AR22" s="21"/>
      <c r="BE22" s="224"/>
    </row>
    <row r="23" spans="1:71" s="1" customFormat="1" ht="16.5" customHeight="1" x14ac:dyDescent="0.2">
      <c r="B23" s="21"/>
      <c r="E23" s="231" t="s">
        <v>1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R23" s="21"/>
      <c r="BE23" s="224"/>
    </row>
    <row r="24" spans="1:71" s="1" customFormat="1" ht="6.9" customHeight="1" x14ac:dyDescent="0.2">
      <c r="B24" s="21"/>
      <c r="AR24" s="21"/>
      <c r="BE24" s="224"/>
    </row>
    <row r="25" spans="1:71" s="1" customFormat="1" ht="6.9" customHeight="1" x14ac:dyDescent="0.2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24"/>
    </row>
    <row r="26" spans="1:71" s="2" customFormat="1" ht="25.95" customHeight="1" x14ac:dyDescent="0.2">
      <c r="A26" s="33"/>
      <c r="B26" s="34"/>
      <c r="C26" s="33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2">
        <f>ROUND(AG94,2)</f>
        <v>0</v>
      </c>
      <c r="AL26" s="233"/>
      <c r="AM26" s="233"/>
      <c r="AN26" s="233"/>
      <c r="AO26" s="233"/>
      <c r="AP26" s="33"/>
      <c r="AQ26" s="33"/>
      <c r="AR26" s="34"/>
      <c r="BE26" s="224"/>
    </row>
    <row r="27" spans="1:71" s="2" customFormat="1" ht="6.9" customHeight="1" x14ac:dyDescent="0.2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24"/>
    </row>
    <row r="28" spans="1:71" s="2" customFormat="1" ht="13.2" x14ac:dyDescent="0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34" t="s">
        <v>36</v>
      </c>
      <c r="M28" s="234"/>
      <c r="N28" s="234"/>
      <c r="O28" s="234"/>
      <c r="P28" s="234"/>
      <c r="Q28" s="33"/>
      <c r="R28" s="33"/>
      <c r="S28" s="33"/>
      <c r="T28" s="33"/>
      <c r="U28" s="33"/>
      <c r="V28" s="33"/>
      <c r="W28" s="234" t="s">
        <v>37</v>
      </c>
      <c r="X28" s="234"/>
      <c r="Y28" s="234"/>
      <c r="Z28" s="234"/>
      <c r="AA28" s="234"/>
      <c r="AB28" s="234"/>
      <c r="AC28" s="234"/>
      <c r="AD28" s="234"/>
      <c r="AE28" s="234"/>
      <c r="AF28" s="33"/>
      <c r="AG28" s="33"/>
      <c r="AH28" s="33"/>
      <c r="AI28" s="33"/>
      <c r="AJ28" s="33"/>
      <c r="AK28" s="234" t="s">
        <v>38</v>
      </c>
      <c r="AL28" s="234"/>
      <c r="AM28" s="234"/>
      <c r="AN28" s="234"/>
      <c r="AO28" s="234"/>
      <c r="AP28" s="33"/>
      <c r="AQ28" s="33"/>
      <c r="AR28" s="34"/>
      <c r="BE28" s="224"/>
    </row>
    <row r="29" spans="1:71" s="3" customFormat="1" ht="14.4" customHeight="1" x14ac:dyDescent="0.2">
      <c r="B29" s="38"/>
      <c r="D29" s="28" t="s">
        <v>39</v>
      </c>
      <c r="F29" s="39" t="s">
        <v>40</v>
      </c>
      <c r="L29" s="237">
        <v>0.2</v>
      </c>
      <c r="M29" s="236"/>
      <c r="N29" s="236"/>
      <c r="O29" s="236"/>
      <c r="P29" s="236"/>
      <c r="Q29" s="40"/>
      <c r="R29" s="40"/>
      <c r="S29" s="40"/>
      <c r="T29" s="40"/>
      <c r="U29" s="40"/>
      <c r="V29" s="40"/>
      <c r="W29" s="235">
        <f>ROUND(AZ94, 2)</f>
        <v>0</v>
      </c>
      <c r="X29" s="236"/>
      <c r="Y29" s="236"/>
      <c r="Z29" s="236"/>
      <c r="AA29" s="236"/>
      <c r="AB29" s="236"/>
      <c r="AC29" s="236"/>
      <c r="AD29" s="236"/>
      <c r="AE29" s="236"/>
      <c r="AF29" s="40"/>
      <c r="AG29" s="40"/>
      <c r="AH29" s="40"/>
      <c r="AI29" s="40"/>
      <c r="AJ29" s="40"/>
      <c r="AK29" s="235">
        <f>ROUND(AV94, 2)</f>
        <v>0</v>
      </c>
      <c r="AL29" s="236"/>
      <c r="AM29" s="236"/>
      <c r="AN29" s="236"/>
      <c r="AO29" s="236"/>
      <c r="AP29" s="40"/>
      <c r="AQ29" s="40"/>
      <c r="AR29" s="41"/>
      <c r="AS29" s="40"/>
      <c r="AT29" s="40"/>
      <c r="AU29" s="40"/>
      <c r="AV29" s="40"/>
      <c r="AW29" s="40"/>
      <c r="AX29" s="40"/>
      <c r="AY29" s="40"/>
      <c r="AZ29" s="40"/>
      <c r="BE29" s="225"/>
    </row>
    <row r="30" spans="1:71" s="3" customFormat="1" ht="14.4" customHeight="1" x14ac:dyDescent="0.2">
      <c r="B30" s="38"/>
      <c r="F30" s="39" t="s">
        <v>41</v>
      </c>
      <c r="L30" s="237">
        <v>0.2</v>
      </c>
      <c r="M30" s="236"/>
      <c r="N30" s="236"/>
      <c r="O30" s="236"/>
      <c r="P30" s="236"/>
      <c r="Q30" s="40"/>
      <c r="R30" s="40"/>
      <c r="S30" s="40"/>
      <c r="T30" s="40"/>
      <c r="U30" s="40"/>
      <c r="V30" s="40"/>
      <c r="W30" s="235">
        <f>ROUND(BA94, 2)</f>
        <v>0</v>
      </c>
      <c r="X30" s="236"/>
      <c r="Y30" s="236"/>
      <c r="Z30" s="236"/>
      <c r="AA30" s="236"/>
      <c r="AB30" s="236"/>
      <c r="AC30" s="236"/>
      <c r="AD30" s="236"/>
      <c r="AE30" s="236"/>
      <c r="AF30" s="40"/>
      <c r="AG30" s="40"/>
      <c r="AH30" s="40"/>
      <c r="AI30" s="40"/>
      <c r="AJ30" s="40"/>
      <c r="AK30" s="235">
        <f>ROUND(AW94, 2)</f>
        <v>0</v>
      </c>
      <c r="AL30" s="236"/>
      <c r="AM30" s="236"/>
      <c r="AN30" s="236"/>
      <c r="AO30" s="236"/>
      <c r="AP30" s="40"/>
      <c r="AQ30" s="40"/>
      <c r="AR30" s="41"/>
      <c r="AS30" s="40"/>
      <c r="AT30" s="40"/>
      <c r="AU30" s="40"/>
      <c r="AV30" s="40"/>
      <c r="AW30" s="40"/>
      <c r="AX30" s="40"/>
      <c r="AY30" s="40"/>
      <c r="AZ30" s="40"/>
      <c r="BE30" s="225"/>
    </row>
    <row r="31" spans="1:71" s="3" customFormat="1" ht="14.4" hidden="1" customHeight="1" x14ac:dyDescent="0.2">
      <c r="B31" s="38"/>
      <c r="F31" s="28" t="s">
        <v>42</v>
      </c>
      <c r="L31" s="240">
        <v>0.2</v>
      </c>
      <c r="M31" s="239"/>
      <c r="N31" s="239"/>
      <c r="O31" s="239"/>
      <c r="P31" s="239"/>
      <c r="W31" s="238">
        <f>ROUND(BB94, 2)</f>
        <v>0</v>
      </c>
      <c r="X31" s="239"/>
      <c r="Y31" s="239"/>
      <c r="Z31" s="239"/>
      <c r="AA31" s="239"/>
      <c r="AB31" s="239"/>
      <c r="AC31" s="239"/>
      <c r="AD31" s="239"/>
      <c r="AE31" s="239"/>
      <c r="AK31" s="238">
        <v>0</v>
      </c>
      <c r="AL31" s="239"/>
      <c r="AM31" s="239"/>
      <c r="AN31" s="239"/>
      <c r="AO31" s="239"/>
      <c r="AR31" s="38"/>
      <c r="BE31" s="225"/>
    </row>
    <row r="32" spans="1:71" s="3" customFormat="1" ht="14.4" hidden="1" customHeight="1" x14ac:dyDescent="0.2">
      <c r="B32" s="38"/>
      <c r="F32" s="28" t="s">
        <v>43</v>
      </c>
      <c r="L32" s="240">
        <v>0.2</v>
      </c>
      <c r="M32" s="239"/>
      <c r="N32" s="239"/>
      <c r="O32" s="239"/>
      <c r="P32" s="239"/>
      <c r="W32" s="238">
        <f>ROUND(BC94, 2)</f>
        <v>0</v>
      </c>
      <c r="X32" s="239"/>
      <c r="Y32" s="239"/>
      <c r="Z32" s="239"/>
      <c r="AA32" s="239"/>
      <c r="AB32" s="239"/>
      <c r="AC32" s="239"/>
      <c r="AD32" s="239"/>
      <c r="AE32" s="239"/>
      <c r="AK32" s="238">
        <v>0</v>
      </c>
      <c r="AL32" s="239"/>
      <c r="AM32" s="239"/>
      <c r="AN32" s="239"/>
      <c r="AO32" s="239"/>
      <c r="AR32" s="38"/>
      <c r="BE32" s="225"/>
    </row>
    <row r="33" spans="1:57" s="3" customFormat="1" ht="14.4" hidden="1" customHeight="1" x14ac:dyDescent="0.2">
      <c r="B33" s="38"/>
      <c r="F33" s="39" t="s">
        <v>44</v>
      </c>
      <c r="L33" s="237">
        <v>0</v>
      </c>
      <c r="M33" s="236"/>
      <c r="N33" s="236"/>
      <c r="O33" s="236"/>
      <c r="P33" s="236"/>
      <c r="Q33" s="40"/>
      <c r="R33" s="40"/>
      <c r="S33" s="40"/>
      <c r="T33" s="40"/>
      <c r="U33" s="40"/>
      <c r="V33" s="40"/>
      <c r="W33" s="235">
        <f>ROUND(BD94, 2)</f>
        <v>0</v>
      </c>
      <c r="X33" s="236"/>
      <c r="Y33" s="236"/>
      <c r="Z33" s="236"/>
      <c r="AA33" s="236"/>
      <c r="AB33" s="236"/>
      <c r="AC33" s="236"/>
      <c r="AD33" s="236"/>
      <c r="AE33" s="236"/>
      <c r="AF33" s="40"/>
      <c r="AG33" s="40"/>
      <c r="AH33" s="40"/>
      <c r="AI33" s="40"/>
      <c r="AJ33" s="40"/>
      <c r="AK33" s="235">
        <v>0</v>
      </c>
      <c r="AL33" s="236"/>
      <c r="AM33" s="236"/>
      <c r="AN33" s="236"/>
      <c r="AO33" s="236"/>
      <c r="AP33" s="40"/>
      <c r="AQ33" s="40"/>
      <c r="AR33" s="41"/>
      <c r="AS33" s="40"/>
      <c r="AT33" s="40"/>
      <c r="AU33" s="40"/>
      <c r="AV33" s="40"/>
      <c r="AW33" s="40"/>
      <c r="AX33" s="40"/>
      <c r="AY33" s="40"/>
      <c r="AZ33" s="40"/>
      <c r="BE33" s="225"/>
    </row>
    <row r="34" spans="1:57" s="2" customFormat="1" ht="6.9" customHeight="1" x14ac:dyDescent="0.2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24"/>
    </row>
    <row r="35" spans="1:57" s="2" customFormat="1" ht="25.95" customHeight="1" x14ac:dyDescent="0.2">
      <c r="A35" s="33"/>
      <c r="B35" s="34"/>
      <c r="C35" s="42"/>
      <c r="D35" s="43" t="s">
        <v>45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46</v>
      </c>
      <c r="U35" s="44"/>
      <c r="V35" s="44"/>
      <c r="W35" s="44"/>
      <c r="X35" s="241" t="s">
        <v>47</v>
      </c>
      <c r="Y35" s="242"/>
      <c r="Z35" s="242"/>
      <c r="AA35" s="242"/>
      <c r="AB35" s="242"/>
      <c r="AC35" s="44"/>
      <c r="AD35" s="44"/>
      <c r="AE35" s="44"/>
      <c r="AF35" s="44"/>
      <c r="AG35" s="44"/>
      <c r="AH35" s="44"/>
      <c r="AI35" s="44"/>
      <c r="AJ35" s="44"/>
      <c r="AK35" s="243">
        <f>SUM(AK26:AK33)</f>
        <v>0</v>
      </c>
      <c r="AL35" s="242"/>
      <c r="AM35" s="242"/>
      <c r="AN35" s="242"/>
      <c r="AO35" s="244"/>
      <c r="AP35" s="42"/>
      <c r="AQ35" s="42"/>
      <c r="AR35" s="34"/>
      <c r="BE35" s="33"/>
    </row>
    <row r="36" spans="1:57" s="2" customFormat="1" ht="6.9" customHeight="1" x14ac:dyDescent="0.2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" customHeight="1" x14ac:dyDescent="0.2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" customHeight="1" x14ac:dyDescent="0.2">
      <c r="B38" s="21"/>
      <c r="AR38" s="21"/>
    </row>
    <row r="39" spans="1:57" s="1" customFormat="1" ht="14.4" customHeight="1" x14ac:dyDescent="0.2">
      <c r="B39" s="21"/>
      <c r="AR39" s="21"/>
    </row>
    <row r="40" spans="1:57" s="1" customFormat="1" ht="14.4" customHeight="1" x14ac:dyDescent="0.2">
      <c r="B40" s="21"/>
      <c r="AR40" s="21"/>
    </row>
    <row r="41" spans="1:57" s="1" customFormat="1" ht="14.4" customHeight="1" x14ac:dyDescent="0.2">
      <c r="B41" s="21"/>
      <c r="AR41" s="21"/>
    </row>
    <row r="42" spans="1:57" s="1" customFormat="1" ht="14.4" customHeight="1" x14ac:dyDescent="0.2">
      <c r="B42" s="21"/>
      <c r="AR42" s="21"/>
    </row>
    <row r="43" spans="1:57" s="1" customFormat="1" ht="14.4" customHeight="1" x14ac:dyDescent="0.2">
      <c r="B43" s="21"/>
      <c r="AR43" s="21"/>
    </row>
    <row r="44" spans="1:57" s="1" customFormat="1" ht="14.4" customHeight="1" x14ac:dyDescent="0.2">
      <c r="B44" s="21"/>
      <c r="AR44" s="21"/>
    </row>
    <row r="45" spans="1:57" s="1" customFormat="1" ht="14.4" customHeight="1" x14ac:dyDescent="0.2">
      <c r="B45" s="21"/>
      <c r="AR45" s="21"/>
    </row>
    <row r="46" spans="1:57" s="1" customFormat="1" ht="14.4" customHeight="1" x14ac:dyDescent="0.2">
      <c r="B46" s="21"/>
      <c r="AR46" s="21"/>
    </row>
    <row r="47" spans="1:57" s="1" customFormat="1" ht="14.4" customHeight="1" x14ac:dyDescent="0.2">
      <c r="B47" s="21"/>
      <c r="AR47" s="21"/>
    </row>
    <row r="48" spans="1:57" s="1" customFormat="1" ht="14.4" customHeight="1" x14ac:dyDescent="0.2">
      <c r="B48" s="21"/>
      <c r="AR48" s="21"/>
    </row>
    <row r="49" spans="1:57" s="2" customFormat="1" ht="14.4" customHeight="1" x14ac:dyDescent="0.2">
      <c r="B49" s="46"/>
      <c r="D49" s="47" t="s">
        <v>48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49</v>
      </c>
      <c r="AI49" s="48"/>
      <c r="AJ49" s="48"/>
      <c r="AK49" s="48"/>
      <c r="AL49" s="48"/>
      <c r="AM49" s="48"/>
      <c r="AN49" s="48"/>
      <c r="AO49" s="48"/>
      <c r="AR49" s="46"/>
    </row>
    <row r="50" spans="1:57" ht="10.199999999999999" x14ac:dyDescent="0.2">
      <c r="B50" s="21"/>
      <c r="AR50" s="21"/>
    </row>
    <row r="51" spans="1:57" ht="10.199999999999999" x14ac:dyDescent="0.2">
      <c r="B51" s="21"/>
      <c r="AR51" s="21"/>
    </row>
    <row r="52" spans="1:57" ht="10.199999999999999" x14ac:dyDescent="0.2">
      <c r="B52" s="21"/>
      <c r="AR52" s="21"/>
    </row>
    <row r="53" spans="1:57" ht="10.199999999999999" x14ac:dyDescent="0.2">
      <c r="B53" s="21"/>
      <c r="AR53" s="21"/>
    </row>
    <row r="54" spans="1:57" ht="10.199999999999999" x14ac:dyDescent="0.2">
      <c r="B54" s="21"/>
      <c r="AR54" s="21"/>
    </row>
    <row r="55" spans="1:57" ht="10.199999999999999" x14ac:dyDescent="0.2">
      <c r="B55" s="21"/>
      <c r="AR55" s="21"/>
    </row>
    <row r="56" spans="1:57" ht="10.199999999999999" x14ac:dyDescent="0.2">
      <c r="B56" s="21"/>
      <c r="AR56" s="21"/>
    </row>
    <row r="57" spans="1:57" ht="10.199999999999999" x14ac:dyDescent="0.2">
      <c r="B57" s="21"/>
      <c r="AR57" s="21"/>
    </row>
    <row r="58" spans="1:57" ht="10.199999999999999" x14ac:dyDescent="0.2">
      <c r="B58" s="21"/>
      <c r="AR58" s="21"/>
    </row>
    <row r="59" spans="1:57" ht="10.199999999999999" x14ac:dyDescent="0.2">
      <c r="B59" s="21"/>
      <c r="AR59" s="21"/>
    </row>
    <row r="60" spans="1:57" s="2" customFormat="1" ht="13.2" x14ac:dyDescent="0.2">
      <c r="A60" s="33"/>
      <c r="B60" s="34"/>
      <c r="C60" s="33"/>
      <c r="D60" s="49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9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9" t="s">
        <v>50</v>
      </c>
      <c r="AI60" s="36"/>
      <c r="AJ60" s="36"/>
      <c r="AK60" s="36"/>
      <c r="AL60" s="36"/>
      <c r="AM60" s="49" t="s">
        <v>51</v>
      </c>
      <c r="AN60" s="36"/>
      <c r="AO60" s="36"/>
      <c r="AP60" s="33"/>
      <c r="AQ60" s="33"/>
      <c r="AR60" s="34"/>
      <c r="BE60" s="33"/>
    </row>
    <row r="61" spans="1:57" ht="10.199999999999999" x14ac:dyDescent="0.2">
      <c r="B61" s="21"/>
      <c r="AR61" s="21"/>
    </row>
    <row r="62" spans="1:57" ht="10.199999999999999" x14ac:dyDescent="0.2">
      <c r="B62" s="21"/>
      <c r="AR62" s="21"/>
    </row>
    <row r="63" spans="1:57" ht="10.199999999999999" x14ac:dyDescent="0.2">
      <c r="B63" s="21"/>
      <c r="AR63" s="21"/>
    </row>
    <row r="64" spans="1:57" s="2" customFormat="1" ht="13.2" x14ac:dyDescent="0.2">
      <c r="A64" s="33"/>
      <c r="B64" s="34"/>
      <c r="C64" s="33"/>
      <c r="D64" s="47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7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4"/>
      <c r="BE64" s="33"/>
    </row>
    <row r="65" spans="1:57" ht="10.199999999999999" x14ac:dyDescent="0.2">
      <c r="B65" s="21"/>
      <c r="AR65" s="21"/>
    </row>
    <row r="66" spans="1:57" ht="10.199999999999999" x14ac:dyDescent="0.2">
      <c r="B66" s="21"/>
      <c r="AR66" s="21"/>
    </row>
    <row r="67" spans="1:57" ht="10.199999999999999" x14ac:dyDescent="0.2">
      <c r="B67" s="21"/>
      <c r="AR67" s="21"/>
    </row>
    <row r="68" spans="1:57" ht="10.199999999999999" x14ac:dyDescent="0.2">
      <c r="B68" s="21"/>
      <c r="AR68" s="21"/>
    </row>
    <row r="69" spans="1:57" ht="10.199999999999999" x14ac:dyDescent="0.2">
      <c r="B69" s="21"/>
      <c r="AR69" s="21"/>
    </row>
    <row r="70" spans="1:57" ht="10.199999999999999" x14ac:dyDescent="0.2">
      <c r="B70" s="21"/>
      <c r="AR70" s="21"/>
    </row>
    <row r="71" spans="1:57" ht="10.199999999999999" x14ac:dyDescent="0.2">
      <c r="B71" s="21"/>
      <c r="AR71" s="21"/>
    </row>
    <row r="72" spans="1:57" ht="10.199999999999999" x14ac:dyDescent="0.2">
      <c r="B72" s="21"/>
      <c r="AR72" s="21"/>
    </row>
    <row r="73" spans="1:57" ht="10.199999999999999" x14ac:dyDescent="0.2">
      <c r="B73" s="21"/>
      <c r="AR73" s="21"/>
    </row>
    <row r="74" spans="1:57" ht="10.199999999999999" x14ac:dyDescent="0.2">
      <c r="B74" s="21"/>
      <c r="AR74" s="21"/>
    </row>
    <row r="75" spans="1:57" s="2" customFormat="1" ht="13.2" x14ac:dyDescent="0.2">
      <c r="A75" s="33"/>
      <c r="B75" s="34"/>
      <c r="C75" s="33"/>
      <c r="D75" s="49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9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9" t="s">
        <v>50</v>
      </c>
      <c r="AI75" s="36"/>
      <c r="AJ75" s="36"/>
      <c r="AK75" s="36"/>
      <c r="AL75" s="36"/>
      <c r="AM75" s="49" t="s">
        <v>51</v>
      </c>
      <c r="AN75" s="36"/>
      <c r="AO75" s="36"/>
      <c r="AP75" s="33"/>
      <c r="AQ75" s="33"/>
      <c r="AR75" s="34"/>
      <c r="BE75" s="33"/>
    </row>
    <row r="76" spans="1:57" s="2" customFormat="1" ht="10.199999999999999" x14ac:dyDescent="0.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" customHeight="1" x14ac:dyDescent="0.2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4"/>
      <c r="BE77" s="33"/>
    </row>
    <row r="81" spans="1:91" s="2" customFormat="1" ht="6.9" customHeight="1" x14ac:dyDescent="0.2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4"/>
      <c r="BE81" s="33"/>
    </row>
    <row r="82" spans="1:91" s="2" customFormat="1" ht="24.9" customHeight="1" x14ac:dyDescent="0.2">
      <c r="A82" s="33"/>
      <c r="B82" s="34"/>
      <c r="C82" s="22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" customHeight="1" x14ac:dyDescent="0.2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 x14ac:dyDescent="0.2">
      <c r="B84" s="55"/>
      <c r="C84" s="28" t="s">
        <v>12</v>
      </c>
      <c r="L84" s="4" t="str">
        <f>K5</f>
        <v>03</v>
      </c>
      <c r="AR84" s="55"/>
    </row>
    <row r="85" spans="1:91" s="5" customFormat="1" ht="36.9" customHeight="1" x14ac:dyDescent="0.2">
      <c r="B85" s="56"/>
      <c r="C85" s="57" t="s">
        <v>15</v>
      </c>
      <c r="L85" s="245" t="str">
        <f>K6</f>
        <v>Búracie práce materská škola Tramín</v>
      </c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R85" s="56"/>
    </row>
    <row r="86" spans="1:91" s="2" customFormat="1" ht="6.9" customHeight="1" x14ac:dyDescent="0.2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 x14ac:dyDescent="0.2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8" t="str">
        <f>IF(K8="","",K8)</f>
        <v xml:space="preserve">Bratislava,Rača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47" t="str">
        <f>IF(AN8= "","",AN8)</f>
        <v>19. 11. 2021</v>
      </c>
      <c r="AN87" s="247"/>
      <c r="AO87" s="33"/>
      <c r="AP87" s="33"/>
      <c r="AQ87" s="33"/>
      <c r="AR87" s="34"/>
      <c r="BE87" s="33"/>
    </row>
    <row r="88" spans="1:91" s="2" customFormat="1" ht="6.9" customHeight="1" x14ac:dyDescent="0.2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15" customHeight="1" x14ac:dyDescent="0.2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 xml:space="preserve">Mestská časť Bratislava - Rača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48" t="str">
        <f>IF(E17="","",E17)</f>
        <v>Pantograph spol.s.r.o.</v>
      </c>
      <c r="AN89" s="249"/>
      <c r="AO89" s="249"/>
      <c r="AP89" s="249"/>
      <c r="AQ89" s="33"/>
      <c r="AR89" s="34"/>
      <c r="AS89" s="250" t="s">
        <v>55</v>
      </c>
      <c r="AT89" s="251"/>
      <c r="AU89" s="60"/>
      <c r="AV89" s="60"/>
      <c r="AW89" s="60"/>
      <c r="AX89" s="60"/>
      <c r="AY89" s="60"/>
      <c r="AZ89" s="60"/>
      <c r="BA89" s="60"/>
      <c r="BB89" s="60"/>
      <c r="BC89" s="60"/>
      <c r="BD89" s="61"/>
      <c r="BE89" s="33"/>
    </row>
    <row r="90" spans="1:91" s="2" customFormat="1" ht="15.15" customHeight="1" x14ac:dyDescent="0.2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32</v>
      </c>
      <c r="AJ90" s="33"/>
      <c r="AK90" s="33"/>
      <c r="AL90" s="33"/>
      <c r="AM90" s="248" t="str">
        <f>IF(E20="","",E20)</f>
        <v>Rosoft,s.r.o.</v>
      </c>
      <c r="AN90" s="249"/>
      <c r="AO90" s="249"/>
      <c r="AP90" s="249"/>
      <c r="AQ90" s="33"/>
      <c r="AR90" s="34"/>
      <c r="AS90" s="252"/>
      <c r="AT90" s="253"/>
      <c r="AU90" s="62"/>
      <c r="AV90" s="62"/>
      <c r="AW90" s="62"/>
      <c r="AX90" s="62"/>
      <c r="AY90" s="62"/>
      <c r="AZ90" s="62"/>
      <c r="BA90" s="62"/>
      <c r="BB90" s="62"/>
      <c r="BC90" s="62"/>
      <c r="BD90" s="63"/>
      <c r="BE90" s="33"/>
    </row>
    <row r="91" spans="1:91" s="2" customFormat="1" ht="10.8" customHeight="1" x14ac:dyDescent="0.2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52"/>
      <c r="AT91" s="253"/>
      <c r="AU91" s="62"/>
      <c r="AV91" s="62"/>
      <c r="AW91" s="62"/>
      <c r="AX91" s="62"/>
      <c r="AY91" s="62"/>
      <c r="AZ91" s="62"/>
      <c r="BA91" s="62"/>
      <c r="BB91" s="62"/>
      <c r="BC91" s="62"/>
      <c r="BD91" s="63"/>
      <c r="BE91" s="33"/>
    </row>
    <row r="92" spans="1:91" s="2" customFormat="1" ht="29.25" customHeight="1" x14ac:dyDescent="0.2">
      <c r="A92" s="33"/>
      <c r="B92" s="34"/>
      <c r="C92" s="254" t="s">
        <v>56</v>
      </c>
      <c r="D92" s="255"/>
      <c r="E92" s="255"/>
      <c r="F92" s="255"/>
      <c r="G92" s="255"/>
      <c r="H92" s="64"/>
      <c r="I92" s="256" t="s">
        <v>57</v>
      </c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7" t="s">
        <v>58</v>
      </c>
      <c r="AH92" s="255"/>
      <c r="AI92" s="255"/>
      <c r="AJ92" s="255"/>
      <c r="AK92" s="255"/>
      <c r="AL92" s="255"/>
      <c r="AM92" s="255"/>
      <c r="AN92" s="256" t="s">
        <v>59</v>
      </c>
      <c r="AO92" s="255"/>
      <c r="AP92" s="258"/>
      <c r="AQ92" s="65" t="s">
        <v>60</v>
      </c>
      <c r="AR92" s="34"/>
      <c r="AS92" s="66" t="s">
        <v>61</v>
      </c>
      <c r="AT92" s="67" t="s">
        <v>62</v>
      </c>
      <c r="AU92" s="67" t="s">
        <v>63</v>
      </c>
      <c r="AV92" s="67" t="s">
        <v>64</v>
      </c>
      <c r="AW92" s="67" t="s">
        <v>65</v>
      </c>
      <c r="AX92" s="67" t="s">
        <v>66</v>
      </c>
      <c r="AY92" s="67" t="s">
        <v>67</v>
      </c>
      <c r="AZ92" s="67" t="s">
        <v>68</v>
      </c>
      <c r="BA92" s="67" t="s">
        <v>69</v>
      </c>
      <c r="BB92" s="67" t="s">
        <v>70</v>
      </c>
      <c r="BC92" s="67" t="s">
        <v>71</v>
      </c>
      <c r="BD92" s="68" t="s">
        <v>72</v>
      </c>
      <c r="BE92" s="33"/>
    </row>
    <row r="93" spans="1:91" s="2" customFormat="1" ht="10.8" customHeight="1" x14ac:dyDescent="0.2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9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1"/>
      <c r="BE93" s="33"/>
    </row>
    <row r="94" spans="1:91" s="6" customFormat="1" ht="32.4" customHeight="1" x14ac:dyDescent="0.2">
      <c r="B94" s="72"/>
      <c r="C94" s="73" t="s">
        <v>73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262">
        <f>ROUND(SUM(AG95:AG97),2)</f>
        <v>0</v>
      </c>
      <c r="AH94" s="262"/>
      <c r="AI94" s="262"/>
      <c r="AJ94" s="262"/>
      <c r="AK94" s="262"/>
      <c r="AL94" s="262"/>
      <c r="AM94" s="262"/>
      <c r="AN94" s="263">
        <f>SUM(AG94,AT94)</f>
        <v>0</v>
      </c>
      <c r="AO94" s="263"/>
      <c r="AP94" s="263"/>
      <c r="AQ94" s="76" t="s">
        <v>1</v>
      </c>
      <c r="AR94" s="72"/>
      <c r="AS94" s="77">
        <f>ROUND(SUM(AS95:AS97),2)</f>
        <v>0</v>
      </c>
      <c r="AT94" s="78">
        <f>ROUND(SUM(AV94:AW94),2)</f>
        <v>0</v>
      </c>
      <c r="AU94" s="79">
        <f>ROUND(SUM(AU95:AU97),5)</f>
        <v>0</v>
      </c>
      <c r="AV94" s="78">
        <f>ROUND(AZ94*L29,2)</f>
        <v>0</v>
      </c>
      <c r="AW94" s="78">
        <f>ROUND(BA94*L30,2)</f>
        <v>0</v>
      </c>
      <c r="AX94" s="78">
        <f>ROUND(BB94*L29,2)</f>
        <v>0</v>
      </c>
      <c r="AY94" s="78">
        <f>ROUND(BC94*L30,2)</f>
        <v>0</v>
      </c>
      <c r="AZ94" s="78">
        <f>ROUND(SUM(AZ95:AZ97),2)</f>
        <v>0</v>
      </c>
      <c r="BA94" s="78">
        <f>ROUND(SUM(BA95:BA97),2)</f>
        <v>0</v>
      </c>
      <c r="BB94" s="78">
        <f>ROUND(SUM(BB95:BB97),2)</f>
        <v>0</v>
      </c>
      <c r="BC94" s="78">
        <f>ROUND(SUM(BC95:BC97),2)</f>
        <v>0</v>
      </c>
      <c r="BD94" s="80">
        <f>ROUND(SUM(BD95:BD97),2)</f>
        <v>0</v>
      </c>
      <c r="BS94" s="81" t="s">
        <v>74</v>
      </c>
      <c r="BT94" s="81" t="s">
        <v>75</v>
      </c>
      <c r="BU94" s="82" t="s">
        <v>76</v>
      </c>
      <c r="BV94" s="81" t="s">
        <v>77</v>
      </c>
      <c r="BW94" s="81" t="s">
        <v>4</v>
      </c>
      <c r="BX94" s="81" t="s">
        <v>78</v>
      </c>
      <c r="CL94" s="81" t="s">
        <v>1</v>
      </c>
    </row>
    <row r="95" spans="1:91" s="7" customFormat="1" ht="16.5" customHeight="1" x14ac:dyDescent="0.2">
      <c r="A95" s="83" t="s">
        <v>79</v>
      </c>
      <c r="B95" s="84"/>
      <c r="C95" s="85"/>
      <c r="D95" s="261" t="s">
        <v>80</v>
      </c>
      <c r="E95" s="261"/>
      <c r="F95" s="261"/>
      <c r="G95" s="261"/>
      <c r="H95" s="261"/>
      <c r="I95" s="86"/>
      <c r="J95" s="261" t="s">
        <v>81</v>
      </c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59">
        <f>'02 - SO01b - Budova povod...'!J32</f>
        <v>0</v>
      </c>
      <c r="AH95" s="260"/>
      <c r="AI95" s="260"/>
      <c r="AJ95" s="260"/>
      <c r="AK95" s="260"/>
      <c r="AL95" s="260"/>
      <c r="AM95" s="260"/>
      <c r="AN95" s="259">
        <f>SUM(AG95,AT95)</f>
        <v>0</v>
      </c>
      <c r="AO95" s="260"/>
      <c r="AP95" s="260"/>
      <c r="AQ95" s="87" t="s">
        <v>82</v>
      </c>
      <c r="AR95" s="84"/>
      <c r="AS95" s="88">
        <v>0</v>
      </c>
      <c r="AT95" s="89">
        <f>ROUND(SUM(AV95:AW95),2)</f>
        <v>0</v>
      </c>
      <c r="AU95" s="90">
        <f>'02 - SO01b - Budova povod...'!P129</f>
        <v>0</v>
      </c>
      <c r="AV95" s="89">
        <f>'02 - SO01b - Budova povod...'!J35</f>
        <v>0</v>
      </c>
      <c r="AW95" s="89">
        <f>'02 - SO01b - Budova povod...'!J36</f>
        <v>0</v>
      </c>
      <c r="AX95" s="89">
        <f>'02 - SO01b - Budova povod...'!J37</f>
        <v>0</v>
      </c>
      <c r="AY95" s="89">
        <f>'02 - SO01b - Budova povod...'!J38</f>
        <v>0</v>
      </c>
      <c r="AZ95" s="89">
        <f>'02 - SO01b - Budova povod...'!F35</f>
        <v>0</v>
      </c>
      <c r="BA95" s="89">
        <f>'02 - SO01b - Budova povod...'!F36</f>
        <v>0</v>
      </c>
      <c r="BB95" s="89">
        <f>'02 - SO01b - Budova povod...'!F37</f>
        <v>0</v>
      </c>
      <c r="BC95" s="89">
        <f>'02 - SO01b - Budova povod...'!F38</f>
        <v>0</v>
      </c>
      <c r="BD95" s="91">
        <f>'02 - SO01b - Budova povod...'!F39</f>
        <v>0</v>
      </c>
      <c r="BT95" s="92" t="s">
        <v>83</v>
      </c>
      <c r="BV95" s="92" t="s">
        <v>77</v>
      </c>
      <c r="BW95" s="92" t="s">
        <v>84</v>
      </c>
      <c r="BX95" s="92" t="s">
        <v>4</v>
      </c>
      <c r="CL95" s="92" t="s">
        <v>1</v>
      </c>
      <c r="CM95" s="92" t="s">
        <v>75</v>
      </c>
    </row>
    <row r="96" spans="1:91" s="7" customFormat="1" ht="16.5" customHeight="1" x14ac:dyDescent="0.2">
      <c r="A96" s="83" t="s">
        <v>79</v>
      </c>
      <c r="B96" s="84"/>
      <c r="C96" s="85"/>
      <c r="D96" s="261" t="s">
        <v>13</v>
      </c>
      <c r="E96" s="261"/>
      <c r="F96" s="261"/>
      <c r="G96" s="261"/>
      <c r="H96" s="261"/>
      <c r="I96" s="86"/>
      <c r="J96" s="261" t="s">
        <v>85</v>
      </c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59">
        <f>'03 - SO02 - Spevnené plochy '!J32</f>
        <v>0</v>
      </c>
      <c r="AH96" s="260"/>
      <c r="AI96" s="260"/>
      <c r="AJ96" s="260"/>
      <c r="AK96" s="260"/>
      <c r="AL96" s="260"/>
      <c r="AM96" s="260"/>
      <c r="AN96" s="259">
        <f>SUM(AG96,AT96)</f>
        <v>0</v>
      </c>
      <c r="AO96" s="260"/>
      <c r="AP96" s="260"/>
      <c r="AQ96" s="87" t="s">
        <v>82</v>
      </c>
      <c r="AR96" s="84"/>
      <c r="AS96" s="88">
        <v>0</v>
      </c>
      <c r="AT96" s="89">
        <f>ROUND(SUM(AV96:AW96),2)</f>
        <v>0</v>
      </c>
      <c r="AU96" s="90">
        <f>'03 - SO02 - Spevnené plochy '!P130</f>
        <v>0</v>
      </c>
      <c r="AV96" s="89">
        <f>'03 - SO02 - Spevnené plochy '!J35</f>
        <v>0</v>
      </c>
      <c r="AW96" s="89">
        <f>'03 - SO02 - Spevnené plochy '!J36</f>
        <v>0</v>
      </c>
      <c r="AX96" s="89">
        <f>'03 - SO02 - Spevnené plochy '!J37</f>
        <v>0</v>
      </c>
      <c r="AY96" s="89">
        <f>'03 - SO02 - Spevnené plochy '!J38</f>
        <v>0</v>
      </c>
      <c r="AZ96" s="89">
        <f>'03 - SO02 - Spevnené plochy '!F35</f>
        <v>0</v>
      </c>
      <c r="BA96" s="89">
        <f>'03 - SO02 - Spevnené plochy '!F36</f>
        <v>0</v>
      </c>
      <c r="BB96" s="89">
        <f>'03 - SO02 - Spevnené plochy '!F37</f>
        <v>0</v>
      </c>
      <c r="BC96" s="89">
        <f>'03 - SO02 - Spevnené plochy '!F38</f>
        <v>0</v>
      </c>
      <c r="BD96" s="91">
        <f>'03 - SO02 - Spevnené plochy '!F39</f>
        <v>0</v>
      </c>
      <c r="BT96" s="92" t="s">
        <v>83</v>
      </c>
      <c r="BV96" s="92" t="s">
        <v>77</v>
      </c>
      <c r="BW96" s="92" t="s">
        <v>86</v>
      </c>
      <c r="BX96" s="92" t="s">
        <v>4</v>
      </c>
      <c r="CL96" s="92" t="s">
        <v>1</v>
      </c>
      <c r="CM96" s="92" t="s">
        <v>75</v>
      </c>
    </row>
    <row r="97" spans="1:91" s="7" customFormat="1" ht="16.5" customHeight="1" x14ac:dyDescent="0.2">
      <c r="A97" s="83" t="s">
        <v>79</v>
      </c>
      <c r="B97" s="84"/>
      <c r="C97" s="85"/>
      <c r="D97" s="261" t="s">
        <v>87</v>
      </c>
      <c r="E97" s="261"/>
      <c r="F97" s="261"/>
      <c r="G97" s="261"/>
      <c r="H97" s="261"/>
      <c r="I97" s="86"/>
      <c r="J97" s="261" t="s">
        <v>88</v>
      </c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59">
        <f>'04 - SO03 - Verejný chodník '!J32</f>
        <v>0</v>
      </c>
      <c r="AH97" s="260"/>
      <c r="AI97" s="260"/>
      <c r="AJ97" s="260"/>
      <c r="AK97" s="260"/>
      <c r="AL97" s="260"/>
      <c r="AM97" s="260"/>
      <c r="AN97" s="259">
        <f>SUM(AG97,AT97)</f>
        <v>0</v>
      </c>
      <c r="AO97" s="260"/>
      <c r="AP97" s="260"/>
      <c r="AQ97" s="87" t="s">
        <v>82</v>
      </c>
      <c r="AR97" s="84"/>
      <c r="AS97" s="93">
        <v>0</v>
      </c>
      <c r="AT97" s="94">
        <f>ROUND(SUM(AV97:AW97),2)</f>
        <v>0</v>
      </c>
      <c r="AU97" s="95">
        <f>'04 - SO03 - Verejný chodník '!P129</f>
        <v>0</v>
      </c>
      <c r="AV97" s="94">
        <f>'04 - SO03 - Verejný chodník '!J35</f>
        <v>0</v>
      </c>
      <c r="AW97" s="94">
        <f>'04 - SO03 - Verejný chodník '!J36</f>
        <v>0</v>
      </c>
      <c r="AX97" s="94">
        <f>'04 - SO03 - Verejný chodník '!J37</f>
        <v>0</v>
      </c>
      <c r="AY97" s="94">
        <f>'04 - SO03 - Verejný chodník '!J38</f>
        <v>0</v>
      </c>
      <c r="AZ97" s="94">
        <f>'04 - SO03 - Verejný chodník '!F35</f>
        <v>0</v>
      </c>
      <c r="BA97" s="94">
        <f>'04 - SO03 - Verejný chodník '!F36</f>
        <v>0</v>
      </c>
      <c r="BB97" s="94">
        <f>'04 - SO03 - Verejný chodník '!F37</f>
        <v>0</v>
      </c>
      <c r="BC97" s="94">
        <f>'04 - SO03 - Verejný chodník '!F38</f>
        <v>0</v>
      </c>
      <c r="BD97" s="96">
        <f>'04 - SO03 - Verejný chodník '!F39</f>
        <v>0</v>
      </c>
      <c r="BT97" s="92" t="s">
        <v>83</v>
      </c>
      <c r="BV97" s="92" t="s">
        <v>77</v>
      </c>
      <c r="BW97" s="92" t="s">
        <v>89</v>
      </c>
      <c r="BX97" s="92" t="s">
        <v>4</v>
      </c>
      <c r="CL97" s="92" t="s">
        <v>1</v>
      </c>
      <c r="CM97" s="92" t="s">
        <v>75</v>
      </c>
    </row>
    <row r="98" spans="1:91" s="2" customFormat="1" ht="30" customHeight="1" x14ac:dyDescent="0.2">
      <c r="A98" s="33"/>
      <c r="B98" s="34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4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  <row r="99" spans="1:91" s="2" customFormat="1" ht="6.9" customHeight="1" x14ac:dyDescent="0.2">
      <c r="A99" s="33"/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34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</sheetData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2 - SO01b - Budova povod...'!C2" display="/" xr:uid="{00000000-0004-0000-0000-000000000000}"/>
    <hyperlink ref="A96" location="'03 - SO02 - Spevnené plochy '!C2" display="/" xr:uid="{00000000-0004-0000-0000-000001000000}"/>
    <hyperlink ref="A97" location="'04 - SO03 - Verejný chodník 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6"/>
  <sheetViews>
    <sheetView showGridLines="0" topLeftCell="A183" zoomScaleNormal="100" zoomScaleSheetLayoutView="68" workbookViewId="0">
      <selection activeCell="A205" sqref="A205:XFD205"/>
    </sheetView>
  </sheetViews>
  <sheetFormatPr defaultRowHeight="14.4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56" s="1" customFormat="1" ht="36.9" customHeight="1" x14ac:dyDescent="0.2">
      <c r="L2" s="264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8" t="s">
        <v>84</v>
      </c>
      <c r="AZ2" s="97" t="s">
        <v>90</v>
      </c>
      <c r="BA2" s="97" t="s">
        <v>1</v>
      </c>
      <c r="BB2" s="97" t="s">
        <v>1</v>
      </c>
      <c r="BC2" s="97" t="s">
        <v>91</v>
      </c>
      <c r="BD2" s="97" t="s">
        <v>92</v>
      </c>
    </row>
    <row r="3" spans="1:56" s="1" customFormat="1" ht="6.9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56" s="1" customFormat="1" ht="24.9" customHeight="1" x14ac:dyDescent="0.2">
      <c r="B4" s="21"/>
      <c r="D4" s="22" t="s">
        <v>93</v>
      </c>
      <c r="L4" s="21"/>
      <c r="M4" s="98" t="s">
        <v>9</v>
      </c>
      <c r="AT4" s="18" t="s">
        <v>3</v>
      </c>
    </row>
    <row r="5" spans="1:56" s="1" customFormat="1" ht="6.9" customHeight="1" x14ac:dyDescent="0.2">
      <c r="B5" s="21"/>
      <c r="L5" s="21"/>
    </row>
    <row r="6" spans="1:56" s="1" customFormat="1" ht="12" customHeight="1" x14ac:dyDescent="0.2">
      <c r="B6" s="21"/>
      <c r="D6" s="28" t="s">
        <v>15</v>
      </c>
      <c r="L6" s="21"/>
    </row>
    <row r="7" spans="1:56" s="1" customFormat="1" ht="16.5" customHeight="1" x14ac:dyDescent="0.2">
      <c r="B7" s="21"/>
      <c r="E7" s="265" t="str">
        <f>'Rekapitulácia stavby'!K6</f>
        <v>Búracie práce materská škola Tramín</v>
      </c>
      <c r="F7" s="266"/>
      <c r="G7" s="266"/>
      <c r="H7" s="266"/>
      <c r="L7" s="21"/>
    </row>
    <row r="8" spans="1:56" s="2" customFormat="1" ht="12" customHeight="1" x14ac:dyDescent="0.2">
      <c r="A8" s="33"/>
      <c r="B8" s="34"/>
      <c r="C8" s="33"/>
      <c r="D8" s="28" t="s">
        <v>94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56" s="2" customFormat="1" ht="16.5" customHeight="1" x14ac:dyDescent="0.2">
      <c r="A9" s="33"/>
      <c r="B9" s="34"/>
      <c r="C9" s="33"/>
      <c r="D9" s="33"/>
      <c r="E9" s="245" t="s">
        <v>95</v>
      </c>
      <c r="F9" s="267"/>
      <c r="G9" s="267"/>
      <c r="H9" s="26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0.199999999999999" x14ac:dyDescent="0.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2" customHeight="1" x14ac:dyDescent="0.2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2" customHeight="1" x14ac:dyDescent="0.2">
      <c r="A12" s="33"/>
      <c r="B12" s="34"/>
      <c r="C12" s="33"/>
      <c r="D12" s="28" t="s">
        <v>19</v>
      </c>
      <c r="E12" s="33"/>
      <c r="F12" s="26" t="s">
        <v>96</v>
      </c>
      <c r="G12" s="33"/>
      <c r="H12" s="33"/>
      <c r="I12" s="28" t="s">
        <v>21</v>
      </c>
      <c r="J12" s="59" t="str">
        <f>'Rekapitulácia stavby'!AN8</f>
        <v>19. 11. 2021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0.8" customHeight="1" x14ac:dyDescent="0.2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 x14ac:dyDescent="0.2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tr">
        <f>IF('Rekapitulácia stavby'!AN10="","",'Rekapitulácia stavby'!AN10)</f>
        <v/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8" customHeight="1" x14ac:dyDescent="0.2">
      <c r="A15" s="33"/>
      <c r="B15" s="34"/>
      <c r="C15" s="33"/>
      <c r="D15" s="33"/>
      <c r="E15" s="26" t="str">
        <f>IF('Rekapitulácia stavby'!E11="","",'Rekapitulácia stavby'!E11)</f>
        <v xml:space="preserve">Mestská časť Bratislava - Rača </v>
      </c>
      <c r="F15" s="33"/>
      <c r="G15" s="33"/>
      <c r="H15" s="33"/>
      <c r="I15" s="28" t="s">
        <v>26</v>
      </c>
      <c r="J15" s="26" t="str">
        <f>IF('Rekapitulácia stavby'!AN11="","",'Rekapitulácia stavby'!AN11)</f>
        <v/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6.9" customHeight="1" x14ac:dyDescent="0.2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x14ac:dyDescent="0.2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x14ac:dyDescent="0.2">
      <c r="A18" s="33"/>
      <c r="B18" s="34"/>
      <c r="C18" s="33"/>
      <c r="D18" s="33"/>
      <c r="E18" s="268" t="str">
        <f>'Rekapitulácia stavby'!E14</f>
        <v>Vyplň údaj</v>
      </c>
      <c r="F18" s="226"/>
      <c r="G18" s="226"/>
      <c r="H18" s="226"/>
      <c r="I18" s="28" t="s">
        <v>26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 x14ac:dyDescent="0.2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x14ac:dyDescent="0.2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tr">
        <f>IF('Rekapitulácia stavby'!AN16="","",'Rekapitulácia stavby'!AN16)</f>
        <v/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x14ac:dyDescent="0.2">
      <c r="A21" s="33"/>
      <c r="B21" s="34"/>
      <c r="C21" s="33"/>
      <c r="D21" s="33"/>
      <c r="E21" s="26" t="str">
        <f>IF('Rekapitulácia stavby'!E17="","",'Rekapitulácia stavby'!E17)</f>
        <v>Pantograph spol.s.r.o.</v>
      </c>
      <c r="F21" s="33"/>
      <c r="G21" s="33"/>
      <c r="H21" s="33"/>
      <c r="I21" s="28" t="s">
        <v>26</v>
      </c>
      <c r="J21" s="26" t="str">
        <f>IF('Rekapitulácia stavby'!AN17="","",'Rekapitulácia stavby'!AN17)</f>
        <v/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 x14ac:dyDescent="0.2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x14ac:dyDescent="0.2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tr">
        <f>IF('Rekapitulácia stavby'!AN19="","",'Rekapitulácia stavby'!AN19)</f>
        <v/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x14ac:dyDescent="0.2">
      <c r="A24" s="33"/>
      <c r="B24" s="34"/>
      <c r="C24" s="33"/>
      <c r="D24" s="33"/>
      <c r="E24" s="26" t="str">
        <f>IF('Rekapitulácia stavby'!E20="","",'Rekapitulácia stavby'!E20)</f>
        <v>Rosoft,s.r.o.</v>
      </c>
      <c r="F24" s="33"/>
      <c r="G24" s="33"/>
      <c r="H24" s="33"/>
      <c r="I24" s="28" t="s">
        <v>26</v>
      </c>
      <c r="J24" s="26" t="str">
        <f>IF('Rekapitulácia stavby'!AN20="","",'Rekapitulácia stavby'!AN20)</f>
        <v/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 x14ac:dyDescent="0.2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x14ac:dyDescent="0.2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x14ac:dyDescent="0.2">
      <c r="A27" s="99"/>
      <c r="B27" s="100"/>
      <c r="C27" s="99"/>
      <c r="D27" s="99"/>
      <c r="E27" s="231" t="s">
        <v>1</v>
      </c>
      <c r="F27" s="231"/>
      <c r="G27" s="231"/>
      <c r="H27" s="231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" customHeight="1" x14ac:dyDescent="0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 x14ac:dyDescent="0.2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" customHeight="1" x14ac:dyDescent="0.2">
      <c r="A30" s="33"/>
      <c r="B30" s="34"/>
      <c r="C30" s="33"/>
      <c r="D30" s="26" t="s">
        <v>97</v>
      </c>
      <c r="E30" s="33"/>
      <c r="F30" s="33"/>
      <c r="G30" s="33"/>
      <c r="H30" s="33"/>
      <c r="I30" s="33"/>
      <c r="J30" s="102">
        <f>J96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" customHeight="1" x14ac:dyDescent="0.2">
      <c r="A31" s="33"/>
      <c r="B31" s="34"/>
      <c r="C31" s="33"/>
      <c r="D31" s="103" t="s">
        <v>98</v>
      </c>
      <c r="E31" s="33"/>
      <c r="F31" s="33"/>
      <c r="G31" s="33"/>
      <c r="H31" s="33"/>
      <c r="I31" s="33"/>
      <c r="J31" s="102">
        <f>J102</f>
        <v>0</v>
      </c>
      <c r="K31" s="33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 x14ac:dyDescent="0.2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5">
        <f>ROUND(J30 + J31,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 x14ac:dyDescent="0.2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 x14ac:dyDescent="0.2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x14ac:dyDescent="0.2">
      <c r="A35" s="33"/>
      <c r="B35" s="34"/>
      <c r="C35" s="33"/>
      <c r="D35" s="105" t="s">
        <v>39</v>
      </c>
      <c r="E35" s="39" t="s">
        <v>40</v>
      </c>
      <c r="F35" s="106">
        <f>ROUND((SUM(BE102:BE109) + SUM(BE129:BE196)),  2)</f>
        <v>0</v>
      </c>
      <c r="G35" s="107"/>
      <c r="H35" s="107"/>
      <c r="I35" s="108">
        <v>0.2</v>
      </c>
      <c r="J35" s="106">
        <f>ROUND(((SUM(BE102:BE109) + SUM(BE129:BE196))*I35),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x14ac:dyDescent="0.2">
      <c r="A36" s="33"/>
      <c r="B36" s="34"/>
      <c r="C36" s="33"/>
      <c r="D36" s="33"/>
      <c r="E36" s="39" t="s">
        <v>41</v>
      </c>
      <c r="F36" s="106">
        <f>ROUND((SUM(BF102:BF109) + SUM(BF129:BF196)),  2)</f>
        <v>0</v>
      </c>
      <c r="G36" s="107"/>
      <c r="H36" s="107"/>
      <c r="I36" s="108">
        <v>0.2</v>
      </c>
      <c r="J36" s="106">
        <f>ROUND(((SUM(BF102:BF109) + SUM(BF129:BF196))*I36),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 x14ac:dyDescent="0.2">
      <c r="A37" s="33"/>
      <c r="B37" s="34"/>
      <c r="C37" s="33"/>
      <c r="D37" s="33"/>
      <c r="E37" s="28" t="s">
        <v>42</v>
      </c>
      <c r="F37" s="109">
        <f>ROUND((SUM(BG102:BG109) + SUM(BG129:BG196)),  2)</f>
        <v>0</v>
      </c>
      <c r="G37" s="33"/>
      <c r="H37" s="33"/>
      <c r="I37" s="110">
        <v>0.2</v>
      </c>
      <c r="J37" s="109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hidden="1" customHeight="1" x14ac:dyDescent="0.2">
      <c r="A38" s="33"/>
      <c r="B38" s="34"/>
      <c r="C38" s="33"/>
      <c r="D38" s="33"/>
      <c r="E38" s="28" t="s">
        <v>43</v>
      </c>
      <c r="F38" s="109">
        <f>ROUND((SUM(BH102:BH109) + SUM(BH129:BH196)),  2)</f>
        <v>0</v>
      </c>
      <c r="G38" s="33"/>
      <c r="H38" s="33"/>
      <c r="I38" s="110">
        <v>0.2</v>
      </c>
      <c r="J38" s="109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 x14ac:dyDescent="0.2">
      <c r="A39" s="33"/>
      <c r="B39" s="34"/>
      <c r="C39" s="33"/>
      <c r="D39" s="33"/>
      <c r="E39" s="39" t="s">
        <v>44</v>
      </c>
      <c r="F39" s="106">
        <f>ROUND((SUM(BI102:BI109) + SUM(BI129:BI196)),  2)</f>
        <v>0</v>
      </c>
      <c r="G39" s="107"/>
      <c r="H39" s="107"/>
      <c r="I39" s="108">
        <v>0</v>
      </c>
      <c r="J39" s="106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" customHeight="1" x14ac:dyDescent="0.2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 x14ac:dyDescent="0.2">
      <c r="A41" s="33"/>
      <c r="B41" s="34"/>
      <c r="C41" s="111"/>
      <c r="D41" s="112" t="s">
        <v>45</v>
      </c>
      <c r="E41" s="64"/>
      <c r="F41" s="64"/>
      <c r="G41" s="113" t="s">
        <v>46</v>
      </c>
      <c r="H41" s="114" t="s">
        <v>47</v>
      </c>
      <c r="I41" s="64"/>
      <c r="J41" s="115">
        <f>SUM(J32:J39)</f>
        <v>0</v>
      </c>
      <c r="K41" s="116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 x14ac:dyDescent="0.2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" customHeight="1" x14ac:dyDescent="0.2">
      <c r="B43" s="21"/>
      <c r="L43" s="21"/>
    </row>
    <row r="44" spans="1:31" s="1" customFormat="1" ht="14.4" customHeight="1" x14ac:dyDescent="0.2">
      <c r="B44" s="21"/>
      <c r="L44" s="21"/>
    </row>
    <row r="45" spans="1:31" s="1" customFormat="1" ht="14.4" customHeight="1" x14ac:dyDescent="0.2">
      <c r="B45" s="21"/>
      <c r="L45" s="21"/>
    </row>
    <row r="46" spans="1:31" s="1" customFormat="1" ht="14.4" customHeight="1" x14ac:dyDescent="0.2">
      <c r="B46" s="21"/>
      <c r="L46" s="21"/>
    </row>
    <row r="47" spans="1:31" s="1" customFormat="1" ht="14.4" customHeight="1" x14ac:dyDescent="0.2">
      <c r="B47" s="21"/>
      <c r="L47" s="21"/>
    </row>
    <row r="48" spans="1:31" s="1" customFormat="1" ht="14.4" customHeight="1" x14ac:dyDescent="0.2">
      <c r="B48" s="21"/>
      <c r="L48" s="21"/>
    </row>
    <row r="49" spans="1:31" s="1" customFormat="1" ht="14.4" customHeight="1" x14ac:dyDescent="0.2">
      <c r="B49" s="21"/>
      <c r="L49" s="21"/>
    </row>
    <row r="50" spans="1:31" s="2" customFormat="1" ht="14.4" customHeight="1" x14ac:dyDescent="0.2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 ht="10.199999999999999" x14ac:dyDescent="0.2">
      <c r="B51" s="21"/>
      <c r="L51" s="21"/>
    </row>
    <row r="52" spans="1:31" ht="10.199999999999999" x14ac:dyDescent="0.2">
      <c r="B52" s="21"/>
      <c r="L52" s="21"/>
    </row>
    <row r="53" spans="1:31" ht="10.199999999999999" x14ac:dyDescent="0.2">
      <c r="B53" s="21"/>
      <c r="L53" s="21"/>
    </row>
    <row r="54" spans="1:31" ht="10.199999999999999" x14ac:dyDescent="0.2">
      <c r="B54" s="21"/>
      <c r="L54" s="21"/>
    </row>
    <row r="55" spans="1:31" ht="10.199999999999999" x14ac:dyDescent="0.2">
      <c r="B55" s="21"/>
      <c r="L55" s="21"/>
    </row>
    <row r="56" spans="1:31" ht="10.199999999999999" x14ac:dyDescent="0.2">
      <c r="B56" s="21"/>
      <c r="L56" s="21"/>
    </row>
    <row r="57" spans="1:31" ht="10.199999999999999" x14ac:dyDescent="0.2">
      <c r="B57" s="21"/>
      <c r="L57" s="21"/>
    </row>
    <row r="58" spans="1:31" ht="10.199999999999999" x14ac:dyDescent="0.2">
      <c r="B58" s="21"/>
      <c r="L58" s="21"/>
    </row>
    <row r="59" spans="1:31" ht="10.199999999999999" x14ac:dyDescent="0.2">
      <c r="B59" s="21"/>
      <c r="L59" s="21"/>
    </row>
    <row r="60" spans="1:31" ht="10.199999999999999" x14ac:dyDescent="0.2">
      <c r="B60" s="21"/>
      <c r="L60" s="21"/>
    </row>
    <row r="61" spans="1:31" s="2" customFormat="1" ht="13.2" x14ac:dyDescent="0.2">
      <c r="A61" s="33"/>
      <c r="B61" s="34"/>
      <c r="C61" s="33"/>
      <c r="D61" s="49" t="s">
        <v>50</v>
      </c>
      <c r="E61" s="36"/>
      <c r="F61" s="117" t="s">
        <v>51</v>
      </c>
      <c r="G61" s="49" t="s">
        <v>50</v>
      </c>
      <c r="H61" s="36"/>
      <c r="I61" s="36"/>
      <c r="J61" s="118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0.199999999999999" x14ac:dyDescent="0.2">
      <c r="B62" s="21"/>
      <c r="L62" s="21"/>
    </row>
    <row r="63" spans="1:31" ht="10.199999999999999" x14ac:dyDescent="0.2">
      <c r="B63" s="21"/>
      <c r="L63" s="21"/>
    </row>
    <row r="64" spans="1:31" ht="10.199999999999999" x14ac:dyDescent="0.2">
      <c r="B64" s="21"/>
      <c r="L64" s="21"/>
    </row>
    <row r="65" spans="1:31" s="2" customFormat="1" ht="13.2" x14ac:dyDescent="0.2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0.199999999999999" x14ac:dyDescent="0.2">
      <c r="B66" s="21"/>
      <c r="L66" s="21"/>
    </row>
    <row r="67" spans="1:31" ht="10.199999999999999" x14ac:dyDescent="0.2">
      <c r="B67" s="21"/>
      <c r="L67" s="21"/>
    </row>
    <row r="68" spans="1:31" ht="10.199999999999999" x14ac:dyDescent="0.2">
      <c r="B68" s="21"/>
      <c r="L68" s="21"/>
    </row>
    <row r="69" spans="1:31" ht="10.199999999999999" x14ac:dyDescent="0.2">
      <c r="B69" s="21"/>
      <c r="L69" s="21"/>
    </row>
    <row r="70" spans="1:31" ht="10.199999999999999" x14ac:dyDescent="0.2">
      <c r="B70" s="21"/>
      <c r="L70" s="21"/>
    </row>
    <row r="71" spans="1:31" ht="10.199999999999999" x14ac:dyDescent="0.2">
      <c r="B71" s="21"/>
      <c r="L71" s="21"/>
    </row>
    <row r="72" spans="1:31" ht="10.199999999999999" x14ac:dyDescent="0.2">
      <c r="B72" s="21"/>
      <c r="L72" s="21"/>
    </row>
    <row r="73" spans="1:31" ht="10.199999999999999" x14ac:dyDescent="0.2">
      <c r="B73" s="21"/>
      <c r="L73" s="21"/>
    </row>
    <row r="74" spans="1:31" ht="10.199999999999999" x14ac:dyDescent="0.2">
      <c r="B74" s="21"/>
      <c r="L74" s="21"/>
    </row>
    <row r="75" spans="1:31" ht="10.199999999999999" x14ac:dyDescent="0.2">
      <c r="B75" s="21"/>
      <c r="L75" s="21"/>
    </row>
    <row r="76" spans="1:31" s="2" customFormat="1" ht="13.2" x14ac:dyDescent="0.2">
      <c r="A76" s="33"/>
      <c r="B76" s="34"/>
      <c r="C76" s="33"/>
      <c r="D76" s="49" t="s">
        <v>50</v>
      </c>
      <c r="E76" s="36"/>
      <c r="F76" s="117" t="s">
        <v>51</v>
      </c>
      <c r="G76" s="49" t="s">
        <v>50</v>
      </c>
      <c r="H76" s="36"/>
      <c r="I76" s="36"/>
      <c r="J76" s="118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 x14ac:dyDescent="0.2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 x14ac:dyDescent="0.2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 x14ac:dyDescent="0.2">
      <c r="A82" s="33"/>
      <c r="B82" s="34"/>
      <c r="C82" s="22" t="s">
        <v>99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 x14ac:dyDescent="0.2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 x14ac:dyDescent="0.2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 x14ac:dyDescent="0.2">
      <c r="A85" s="33"/>
      <c r="B85" s="34"/>
      <c r="C85" s="33"/>
      <c r="D85" s="33"/>
      <c r="E85" s="265" t="str">
        <f>E7</f>
        <v>Búracie práce materská škola Tramín</v>
      </c>
      <c r="F85" s="266"/>
      <c r="G85" s="266"/>
      <c r="H85" s="266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 x14ac:dyDescent="0.2">
      <c r="A86" s="33"/>
      <c r="B86" s="34"/>
      <c r="C86" s="28" t="s">
        <v>94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 x14ac:dyDescent="0.2">
      <c r="A87" s="33"/>
      <c r="B87" s="34"/>
      <c r="C87" s="33"/>
      <c r="D87" s="33"/>
      <c r="E87" s="245" t="str">
        <f>E9</f>
        <v xml:space="preserve">02 - SO01b - Budova povodnej vinárne </v>
      </c>
      <c r="F87" s="267"/>
      <c r="G87" s="267"/>
      <c r="H87" s="26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 x14ac:dyDescent="0.2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 x14ac:dyDescent="0.2">
      <c r="A89" s="33"/>
      <c r="B89" s="34"/>
      <c r="C89" s="28" t="s">
        <v>19</v>
      </c>
      <c r="D89" s="33"/>
      <c r="E89" s="33"/>
      <c r="F89" s="26" t="str">
        <f>F12</f>
        <v xml:space="preserve"> </v>
      </c>
      <c r="G89" s="33"/>
      <c r="H89" s="33"/>
      <c r="I89" s="28" t="s">
        <v>21</v>
      </c>
      <c r="J89" s="59" t="str">
        <f>IF(J12="","",J12)</f>
        <v>19. 11. 2021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 x14ac:dyDescent="0.2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 x14ac:dyDescent="0.2">
      <c r="A91" s="33"/>
      <c r="B91" s="34"/>
      <c r="C91" s="28" t="s">
        <v>23</v>
      </c>
      <c r="D91" s="33"/>
      <c r="E91" s="33"/>
      <c r="F91" s="26" t="str">
        <f>E15</f>
        <v xml:space="preserve">Mestská časť Bratislava - Rača </v>
      </c>
      <c r="G91" s="33"/>
      <c r="H91" s="33"/>
      <c r="I91" s="28" t="s">
        <v>29</v>
      </c>
      <c r="J91" s="31" t="str">
        <f>E21</f>
        <v>Pantograph spol.s.r.o.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 x14ac:dyDescent="0.2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Rosoft,s.r.o.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 x14ac:dyDescent="0.2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 x14ac:dyDescent="0.2">
      <c r="A94" s="33"/>
      <c r="B94" s="34"/>
      <c r="C94" s="119" t="s">
        <v>100</v>
      </c>
      <c r="D94" s="111"/>
      <c r="E94" s="111"/>
      <c r="F94" s="111"/>
      <c r="G94" s="111"/>
      <c r="H94" s="111"/>
      <c r="I94" s="111"/>
      <c r="J94" s="120" t="s">
        <v>101</v>
      </c>
      <c r="K94" s="111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 x14ac:dyDescent="0.2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 x14ac:dyDescent="0.2">
      <c r="A96" s="33"/>
      <c r="B96" s="34"/>
      <c r="C96" s="121" t="s">
        <v>102</v>
      </c>
      <c r="D96" s="33"/>
      <c r="E96" s="33"/>
      <c r="F96" s="33"/>
      <c r="G96" s="33"/>
      <c r="H96" s="33"/>
      <c r="I96" s="33"/>
      <c r="J96" s="75">
        <f>J129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103</v>
      </c>
    </row>
    <row r="97" spans="1:65" s="9" customFormat="1" ht="24.9" customHeight="1" x14ac:dyDescent="0.2">
      <c r="B97" s="122"/>
      <c r="D97" s="123" t="s">
        <v>104</v>
      </c>
      <c r="E97" s="124"/>
      <c r="F97" s="124"/>
      <c r="G97" s="124"/>
      <c r="H97" s="124"/>
      <c r="I97" s="124"/>
      <c r="J97" s="125">
        <f>J130</f>
        <v>0</v>
      </c>
      <c r="L97" s="122"/>
    </row>
    <row r="98" spans="1:65" s="10" customFormat="1" ht="19.95" customHeight="1" x14ac:dyDescent="0.2">
      <c r="B98" s="126"/>
      <c r="D98" s="127" t="s">
        <v>105</v>
      </c>
      <c r="E98" s="128"/>
      <c r="F98" s="128"/>
      <c r="G98" s="128"/>
      <c r="H98" s="128"/>
      <c r="I98" s="128"/>
      <c r="J98" s="129">
        <f>J131</f>
        <v>0</v>
      </c>
      <c r="L98" s="126"/>
    </row>
    <row r="99" spans="1:65" s="10" customFormat="1" ht="19.95" customHeight="1" x14ac:dyDescent="0.2">
      <c r="B99" s="126"/>
      <c r="D99" s="127" t="s">
        <v>106</v>
      </c>
      <c r="E99" s="128"/>
      <c r="F99" s="128"/>
      <c r="G99" s="128"/>
      <c r="H99" s="128"/>
      <c r="I99" s="128"/>
      <c r="J99" s="129">
        <f>J148</f>
        <v>0</v>
      </c>
      <c r="L99" s="126"/>
    </row>
    <row r="100" spans="1:65" s="2" customFormat="1" ht="21.75" customHeight="1" x14ac:dyDescent="0.2">
      <c r="A100" s="33"/>
      <c r="B100" s="34"/>
      <c r="C100" s="33"/>
      <c r="D100" s="33"/>
      <c r="E100" s="33"/>
      <c r="F100" s="33"/>
      <c r="G100" s="33"/>
      <c r="H100" s="33"/>
      <c r="I100" s="33"/>
      <c r="J100" s="33"/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65" s="2" customFormat="1" ht="6.9" customHeight="1" x14ac:dyDescent="0.2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6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65" s="2" customFormat="1" ht="29.25" customHeight="1" x14ac:dyDescent="0.2">
      <c r="A102" s="33"/>
      <c r="B102" s="34"/>
      <c r="C102" s="121" t="s">
        <v>107</v>
      </c>
      <c r="D102" s="33"/>
      <c r="E102" s="33"/>
      <c r="F102" s="33"/>
      <c r="G102" s="33"/>
      <c r="H102" s="33"/>
      <c r="I102" s="33"/>
      <c r="J102" s="130">
        <f>ROUND(J103 + J104 + J105 + J106 + J107 + J108,2)</f>
        <v>0</v>
      </c>
      <c r="K102" s="33"/>
      <c r="L102" s="46"/>
      <c r="N102" s="131" t="s">
        <v>39</v>
      </c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65" s="2" customFormat="1" ht="18" customHeight="1" x14ac:dyDescent="0.2">
      <c r="A103" s="33"/>
      <c r="B103" s="132"/>
      <c r="C103" s="133"/>
      <c r="D103" s="269" t="s">
        <v>108</v>
      </c>
      <c r="E103" s="270"/>
      <c r="F103" s="270"/>
      <c r="G103" s="133"/>
      <c r="H103" s="133"/>
      <c r="I103" s="133"/>
      <c r="J103" s="135">
        <v>0</v>
      </c>
      <c r="K103" s="133"/>
      <c r="L103" s="136"/>
      <c r="M103" s="137"/>
      <c r="N103" s="138" t="s">
        <v>41</v>
      </c>
      <c r="O103" s="137"/>
      <c r="P103" s="137"/>
      <c r="Q103" s="137"/>
      <c r="R103" s="137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9" t="s">
        <v>109</v>
      </c>
      <c r="AZ103" s="137"/>
      <c r="BA103" s="137"/>
      <c r="BB103" s="137"/>
      <c r="BC103" s="137"/>
      <c r="BD103" s="137"/>
      <c r="BE103" s="140">
        <f t="shared" ref="BE103:BE108" si="0">IF(N103="základná",J103,0)</f>
        <v>0</v>
      </c>
      <c r="BF103" s="140">
        <f t="shared" ref="BF103:BF108" si="1">IF(N103="znížená",J103,0)</f>
        <v>0</v>
      </c>
      <c r="BG103" s="140">
        <f t="shared" ref="BG103:BG108" si="2">IF(N103="zákl. prenesená",J103,0)</f>
        <v>0</v>
      </c>
      <c r="BH103" s="140">
        <f t="shared" ref="BH103:BH108" si="3">IF(N103="zníž. prenesená",J103,0)</f>
        <v>0</v>
      </c>
      <c r="BI103" s="140">
        <f t="shared" ref="BI103:BI108" si="4">IF(N103="nulová",J103,0)</f>
        <v>0</v>
      </c>
      <c r="BJ103" s="139" t="s">
        <v>92</v>
      </c>
      <c r="BK103" s="137"/>
      <c r="BL103" s="137"/>
      <c r="BM103" s="137"/>
    </row>
    <row r="104" spans="1:65" s="2" customFormat="1" ht="18" customHeight="1" x14ac:dyDescent="0.2">
      <c r="A104" s="33"/>
      <c r="B104" s="132"/>
      <c r="C104" s="133"/>
      <c r="D104" s="269" t="s">
        <v>110</v>
      </c>
      <c r="E104" s="270"/>
      <c r="F104" s="270"/>
      <c r="G104" s="133"/>
      <c r="H104" s="133"/>
      <c r="I104" s="133"/>
      <c r="J104" s="135">
        <v>0</v>
      </c>
      <c r="K104" s="133"/>
      <c r="L104" s="136"/>
      <c r="M104" s="137"/>
      <c r="N104" s="138" t="s">
        <v>41</v>
      </c>
      <c r="O104" s="137"/>
      <c r="P104" s="137"/>
      <c r="Q104" s="137"/>
      <c r="R104" s="137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9" t="s">
        <v>109</v>
      </c>
      <c r="AZ104" s="137"/>
      <c r="BA104" s="137"/>
      <c r="BB104" s="137"/>
      <c r="BC104" s="137"/>
      <c r="BD104" s="137"/>
      <c r="BE104" s="140">
        <f t="shared" si="0"/>
        <v>0</v>
      </c>
      <c r="BF104" s="140">
        <f t="shared" si="1"/>
        <v>0</v>
      </c>
      <c r="BG104" s="140">
        <f t="shared" si="2"/>
        <v>0</v>
      </c>
      <c r="BH104" s="140">
        <f t="shared" si="3"/>
        <v>0</v>
      </c>
      <c r="BI104" s="140">
        <f t="shared" si="4"/>
        <v>0</v>
      </c>
      <c r="BJ104" s="139" t="s">
        <v>92</v>
      </c>
      <c r="BK104" s="137"/>
      <c r="BL104" s="137"/>
      <c r="BM104" s="137"/>
    </row>
    <row r="105" spans="1:65" s="2" customFormat="1" ht="18" customHeight="1" x14ac:dyDescent="0.2">
      <c r="A105" s="33"/>
      <c r="B105" s="132"/>
      <c r="C105" s="133"/>
      <c r="D105" s="269" t="s">
        <v>111</v>
      </c>
      <c r="E105" s="270"/>
      <c r="F105" s="270"/>
      <c r="G105" s="133"/>
      <c r="H105" s="133"/>
      <c r="I105" s="133"/>
      <c r="J105" s="135">
        <v>0</v>
      </c>
      <c r="K105" s="133"/>
      <c r="L105" s="136"/>
      <c r="M105" s="137"/>
      <c r="N105" s="138" t="s">
        <v>41</v>
      </c>
      <c r="O105" s="137"/>
      <c r="P105" s="137"/>
      <c r="Q105" s="137"/>
      <c r="R105" s="137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9" t="s">
        <v>109</v>
      </c>
      <c r="AZ105" s="137"/>
      <c r="BA105" s="137"/>
      <c r="BB105" s="137"/>
      <c r="BC105" s="137"/>
      <c r="BD105" s="137"/>
      <c r="BE105" s="140">
        <f t="shared" si="0"/>
        <v>0</v>
      </c>
      <c r="BF105" s="140">
        <f t="shared" si="1"/>
        <v>0</v>
      </c>
      <c r="BG105" s="140">
        <f t="shared" si="2"/>
        <v>0</v>
      </c>
      <c r="BH105" s="140">
        <f t="shared" si="3"/>
        <v>0</v>
      </c>
      <c r="BI105" s="140">
        <f t="shared" si="4"/>
        <v>0</v>
      </c>
      <c r="BJ105" s="139" t="s">
        <v>92</v>
      </c>
      <c r="BK105" s="137"/>
      <c r="BL105" s="137"/>
      <c r="BM105" s="137"/>
    </row>
    <row r="106" spans="1:65" s="2" customFormat="1" ht="18" customHeight="1" x14ac:dyDescent="0.2">
      <c r="A106" s="33"/>
      <c r="B106" s="132"/>
      <c r="C106" s="133"/>
      <c r="D106" s="269" t="s">
        <v>112</v>
      </c>
      <c r="E106" s="270"/>
      <c r="F106" s="270"/>
      <c r="G106" s="133"/>
      <c r="H106" s="133"/>
      <c r="I106" s="133"/>
      <c r="J106" s="135">
        <v>0</v>
      </c>
      <c r="K106" s="133"/>
      <c r="L106" s="136"/>
      <c r="M106" s="137"/>
      <c r="N106" s="138" t="s">
        <v>41</v>
      </c>
      <c r="O106" s="137"/>
      <c r="P106" s="137"/>
      <c r="Q106" s="137"/>
      <c r="R106" s="137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9" t="s">
        <v>109</v>
      </c>
      <c r="AZ106" s="137"/>
      <c r="BA106" s="137"/>
      <c r="BB106" s="137"/>
      <c r="BC106" s="137"/>
      <c r="BD106" s="137"/>
      <c r="BE106" s="140">
        <f t="shared" si="0"/>
        <v>0</v>
      </c>
      <c r="BF106" s="140">
        <f t="shared" si="1"/>
        <v>0</v>
      </c>
      <c r="BG106" s="140">
        <f t="shared" si="2"/>
        <v>0</v>
      </c>
      <c r="BH106" s="140">
        <f t="shared" si="3"/>
        <v>0</v>
      </c>
      <c r="BI106" s="140">
        <f t="shared" si="4"/>
        <v>0</v>
      </c>
      <c r="BJ106" s="139" t="s">
        <v>92</v>
      </c>
      <c r="BK106" s="137"/>
      <c r="BL106" s="137"/>
      <c r="BM106" s="137"/>
    </row>
    <row r="107" spans="1:65" s="2" customFormat="1" ht="18" customHeight="1" x14ac:dyDescent="0.2">
      <c r="A107" s="33"/>
      <c r="B107" s="132"/>
      <c r="C107" s="133"/>
      <c r="D107" s="269" t="s">
        <v>113</v>
      </c>
      <c r="E107" s="270"/>
      <c r="F107" s="270"/>
      <c r="G107" s="133"/>
      <c r="H107" s="133"/>
      <c r="I107" s="133"/>
      <c r="J107" s="135">
        <v>0</v>
      </c>
      <c r="K107" s="133"/>
      <c r="L107" s="136"/>
      <c r="M107" s="137"/>
      <c r="N107" s="138" t="s">
        <v>41</v>
      </c>
      <c r="O107" s="137"/>
      <c r="P107" s="137"/>
      <c r="Q107" s="137"/>
      <c r="R107" s="137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9" t="s">
        <v>109</v>
      </c>
      <c r="AZ107" s="137"/>
      <c r="BA107" s="137"/>
      <c r="BB107" s="137"/>
      <c r="BC107" s="137"/>
      <c r="BD107" s="137"/>
      <c r="BE107" s="140">
        <f t="shared" si="0"/>
        <v>0</v>
      </c>
      <c r="BF107" s="140">
        <f t="shared" si="1"/>
        <v>0</v>
      </c>
      <c r="BG107" s="140">
        <f t="shared" si="2"/>
        <v>0</v>
      </c>
      <c r="BH107" s="140">
        <f t="shared" si="3"/>
        <v>0</v>
      </c>
      <c r="BI107" s="140">
        <f t="shared" si="4"/>
        <v>0</v>
      </c>
      <c r="BJ107" s="139" t="s">
        <v>92</v>
      </c>
      <c r="BK107" s="137"/>
      <c r="BL107" s="137"/>
      <c r="BM107" s="137"/>
    </row>
    <row r="108" spans="1:65" s="2" customFormat="1" ht="18" customHeight="1" x14ac:dyDescent="0.2">
      <c r="A108" s="33"/>
      <c r="B108" s="132"/>
      <c r="C108" s="133"/>
      <c r="D108" s="134" t="s">
        <v>114</v>
      </c>
      <c r="E108" s="133"/>
      <c r="F108" s="133"/>
      <c r="G108" s="133"/>
      <c r="H108" s="133"/>
      <c r="I108" s="133"/>
      <c r="J108" s="135">
        <f>ROUND(J30*T108,2)</f>
        <v>0</v>
      </c>
      <c r="K108" s="133"/>
      <c r="L108" s="136"/>
      <c r="M108" s="137"/>
      <c r="N108" s="138" t="s">
        <v>41</v>
      </c>
      <c r="O108" s="137"/>
      <c r="P108" s="137"/>
      <c r="Q108" s="137"/>
      <c r="R108" s="137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9" t="s">
        <v>115</v>
      </c>
      <c r="AZ108" s="137"/>
      <c r="BA108" s="137"/>
      <c r="BB108" s="137"/>
      <c r="BC108" s="137"/>
      <c r="BD108" s="137"/>
      <c r="BE108" s="140">
        <f t="shared" si="0"/>
        <v>0</v>
      </c>
      <c r="BF108" s="140">
        <f t="shared" si="1"/>
        <v>0</v>
      </c>
      <c r="BG108" s="140">
        <f t="shared" si="2"/>
        <v>0</v>
      </c>
      <c r="BH108" s="140">
        <f t="shared" si="3"/>
        <v>0</v>
      </c>
      <c r="BI108" s="140">
        <f t="shared" si="4"/>
        <v>0</v>
      </c>
      <c r="BJ108" s="139" t="s">
        <v>92</v>
      </c>
      <c r="BK108" s="137"/>
      <c r="BL108" s="137"/>
      <c r="BM108" s="137"/>
    </row>
    <row r="109" spans="1:65" s="2" customFormat="1" ht="10.199999999999999" x14ac:dyDescent="0.2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65" s="2" customFormat="1" ht="29.25" customHeight="1" x14ac:dyDescent="0.2">
      <c r="A110" s="33"/>
      <c r="B110" s="34"/>
      <c r="C110" s="141" t="s">
        <v>116</v>
      </c>
      <c r="D110" s="111"/>
      <c r="E110" s="111"/>
      <c r="F110" s="111"/>
      <c r="G110" s="111"/>
      <c r="H110" s="111"/>
      <c r="I110" s="111"/>
      <c r="J110" s="142">
        <f>ROUND(J96+J102,2)</f>
        <v>0</v>
      </c>
      <c r="K110" s="111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65" s="2" customFormat="1" ht="6.9" customHeight="1" x14ac:dyDescent="0.2">
      <c r="A111" s="33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" customHeight="1" x14ac:dyDescent="0.2">
      <c r="A115" s="33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" customHeight="1" x14ac:dyDescent="0.2">
      <c r="A116" s="33"/>
      <c r="B116" s="34"/>
      <c r="C116" s="22" t="s">
        <v>117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" customHeight="1" x14ac:dyDescent="0.2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 x14ac:dyDescent="0.2">
      <c r="A118" s="33"/>
      <c r="B118" s="34"/>
      <c r="C118" s="28" t="s">
        <v>15</v>
      </c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 x14ac:dyDescent="0.2">
      <c r="A119" s="33"/>
      <c r="B119" s="34"/>
      <c r="C119" s="33"/>
      <c r="D119" s="33"/>
      <c r="E119" s="265" t="str">
        <f>E7</f>
        <v>Búracie práce materská škola Tramín</v>
      </c>
      <c r="F119" s="266"/>
      <c r="G119" s="266"/>
      <c r="H119" s="266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 x14ac:dyDescent="0.2">
      <c r="A120" s="33"/>
      <c r="B120" s="34"/>
      <c r="C120" s="28" t="s">
        <v>94</v>
      </c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 x14ac:dyDescent="0.2">
      <c r="A121" s="33"/>
      <c r="B121" s="34"/>
      <c r="C121" s="33"/>
      <c r="D121" s="33"/>
      <c r="E121" s="245" t="str">
        <f>E9</f>
        <v xml:space="preserve">02 - SO01b - Budova povodnej vinárne </v>
      </c>
      <c r="F121" s="267"/>
      <c r="G121" s="267"/>
      <c r="H121" s="267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" customHeight="1" x14ac:dyDescent="0.2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 x14ac:dyDescent="0.2">
      <c r="A123" s="33"/>
      <c r="B123" s="34"/>
      <c r="C123" s="28" t="s">
        <v>19</v>
      </c>
      <c r="D123" s="33"/>
      <c r="E123" s="33"/>
      <c r="F123" s="26" t="str">
        <f>F12</f>
        <v xml:space="preserve"> </v>
      </c>
      <c r="G123" s="33"/>
      <c r="H123" s="33"/>
      <c r="I123" s="28" t="s">
        <v>21</v>
      </c>
      <c r="J123" s="59" t="str">
        <f>IF(J12="","",J12)</f>
        <v>19. 11. 2021</v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" customHeight="1" x14ac:dyDescent="0.2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15" customHeight="1" x14ac:dyDescent="0.2">
      <c r="A125" s="33"/>
      <c r="B125" s="34"/>
      <c r="C125" s="28" t="s">
        <v>23</v>
      </c>
      <c r="D125" s="33"/>
      <c r="E125" s="33"/>
      <c r="F125" s="26" t="str">
        <f>E15</f>
        <v xml:space="preserve">Mestská časť Bratislava - Rača </v>
      </c>
      <c r="G125" s="33"/>
      <c r="H125" s="33"/>
      <c r="I125" s="28" t="s">
        <v>29</v>
      </c>
      <c r="J125" s="31" t="str">
        <f>E21</f>
        <v>Pantograph spol.s.r.o.</v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15" customHeight="1" x14ac:dyDescent="0.2">
      <c r="A126" s="33"/>
      <c r="B126" s="34"/>
      <c r="C126" s="28" t="s">
        <v>27</v>
      </c>
      <c r="D126" s="33"/>
      <c r="E126" s="33"/>
      <c r="F126" s="26" t="str">
        <f>IF(E18="","",E18)</f>
        <v>Vyplň údaj</v>
      </c>
      <c r="G126" s="33"/>
      <c r="H126" s="33"/>
      <c r="I126" s="28" t="s">
        <v>32</v>
      </c>
      <c r="J126" s="31" t="str">
        <f>E24</f>
        <v>Rosoft,s.r.o.</v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 x14ac:dyDescent="0.2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 x14ac:dyDescent="0.2">
      <c r="A128" s="143"/>
      <c r="B128" s="144"/>
      <c r="C128" s="145" t="s">
        <v>118</v>
      </c>
      <c r="D128" s="146" t="s">
        <v>60</v>
      </c>
      <c r="E128" s="146" t="s">
        <v>56</v>
      </c>
      <c r="F128" s="146" t="s">
        <v>57</v>
      </c>
      <c r="G128" s="146" t="s">
        <v>119</v>
      </c>
      <c r="H128" s="146" t="s">
        <v>120</v>
      </c>
      <c r="I128" s="146" t="s">
        <v>121</v>
      </c>
      <c r="J128" s="147" t="s">
        <v>101</v>
      </c>
      <c r="K128" s="148" t="s">
        <v>122</v>
      </c>
      <c r="L128" s="149"/>
      <c r="M128" s="66" t="s">
        <v>1</v>
      </c>
      <c r="N128" s="67" t="s">
        <v>39</v>
      </c>
      <c r="O128" s="67" t="s">
        <v>123</v>
      </c>
      <c r="P128" s="67" t="s">
        <v>124</v>
      </c>
      <c r="Q128" s="67" t="s">
        <v>125</v>
      </c>
      <c r="R128" s="67" t="s">
        <v>126</v>
      </c>
      <c r="S128" s="67" t="s">
        <v>127</v>
      </c>
      <c r="T128" s="68" t="s">
        <v>128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</row>
    <row r="129" spans="1:65" s="2" customFormat="1" ht="22.8" customHeight="1" x14ac:dyDescent="0.3">
      <c r="A129" s="33"/>
      <c r="B129" s="34"/>
      <c r="C129" s="73" t="s">
        <v>97</v>
      </c>
      <c r="D129" s="33"/>
      <c r="E129" s="33"/>
      <c r="F129" s="33"/>
      <c r="G129" s="33"/>
      <c r="H129" s="33"/>
      <c r="I129" s="33"/>
      <c r="J129" s="150">
        <f>BK129</f>
        <v>0</v>
      </c>
      <c r="K129" s="33"/>
      <c r="L129" s="34"/>
      <c r="M129" s="69"/>
      <c r="N129" s="60"/>
      <c r="O129" s="70"/>
      <c r="P129" s="151">
        <f>P130</f>
        <v>0</v>
      </c>
      <c r="Q129" s="70"/>
      <c r="R129" s="151">
        <f>R130</f>
        <v>6.0448034000000002</v>
      </c>
      <c r="S129" s="70"/>
      <c r="T129" s="152">
        <f>T130</f>
        <v>2357.3404599999999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74</v>
      </c>
      <c r="AU129" s="18" t="s">
        <v>103</v>
      </c>
      <c r="BK129" s="153">
        <f>BK130</f>
        <v>0</v>
      </c>
    </row>
    <row r="130" spans="1:65" s="12" customFormat="1" ht="25.95" customHeight="1" x14ac:dyDescent="0.25">
      <c r="B130" s="154"/>
      <c r="D130" s="155" t="s">
        <v>74</v>
      </c>
      <c r="E130" s="156" t="s">
        <v>129</v>
      </c>
      <c r="F130" s="156" t="s">
        <v>130</v>
      </c>
      <c r="I130" s="157"/>
      <c r="J130" s="158">
        <f>BK130</f>
        <v>0</v>
      </c>
      <c r="L130" s="154"/>
      <c r="M130" s="159"/>
      <c r="N130" s="160"/>
      <c r="O130" s="160"/>
      <c r="P130" s="161">
        <f>P131+P148</f>
        <v>0</v>
      </c>
      <c r="Q130" s="160"/>
      <c r="R130" s="161">
        <f>R131+R148</f>
        <v>6.0448034000000002</v>
      </c>
      <c r="S130" s="160"/>
      <c r="T130" s="162">
        <f>T131+T148</f>
        <v>2357.3404599999999</v>
      </c>
      <c r="AR130" s="155" t="s">
        <v>83</v>
      </c>
      <c r="AT130" s="163" t="s">
        <v>74</v>
      </c>
      <c r="AU130" s="163" t="s">
        <v>75</v>
      </c>
      <c r="AY130" s="155" t="s">
        <v>131</v>
      </c>
      <c r="BK130" s="164">
        <f>BK131+BK148</f>
        <v>0</v>
      </c>
    </row>
    <row r="131" spans="1:65" s="12" customFormat="1" ht="22.8" customHeight="1" x14ac:dyDescent="0.25">
      <c r="B131" s="154"/>
      <c r="D131" s="155" t="s">
        <v>74</v>
      </c>
      <c r="E131" s="165" t="s">
        <v>83</v>
      </c>
      <c r="F131" s="165" t="s">
        <v>132</v>
      </c>
      <c r="I131" s="157"/>
      <c r="J131" s="166">
        <f>BK131</f>
        <v>0</v>
      </c>
      <c r="L131" s="154"/>
      <c r="M131" s="159"/>
      <c r="N131" s="160"/>
      <c r="O131" s="160"/>
      <c r="P131" s="161">
        <f>SUM(P132:P147)</f>
        <v>0</v>
      </c>
      <c r="Q131" s="160"/>
      <c r="R131" s="161">
        <f>SUM(R132:R147)</f>
        <v>0</v>
      </c>
      <c r="S131" s="160"/>
      <c r="T131" s="162">
        <f>SUM(T132:T147)</f>
        <v>0</v>
      </c>
      <c r="AR131" s="155" t="s">
        <v>83</v>
      </c>
      <c r="AT131" s="163" t="s">
        <v>74</v>
      </c>
      <c r="AU131" s="163" t="s">
        <v>83</v>
      </c>
      <c r="AY131" s="155" t="s">
        <v>131</v>
      </c>
      <c r="BK131" s="164">
        <f>SUM(BK132:BK147)</f>
        <v>0</v>
      </c>
    </row>
    <row r="132" spans="1:65" s="2" customFormat="1" ht="33" customHeight="1" x14ac:dyDescent="0.2">
      <c r="A132" s="33"/>
      <c r="B132" s="132"/>
      <c r="C132" s="167" t="s">
        <v>83</v>
      </c>
      <c r="D132" s="167" t="s">
        <v>133</v>
      </c>
      <c r="E132" s="168" t="s">
        <v>134</v>
      </c>
      <c r="F132" s="169" t="s">
        <v>135</v>
      </c>
      <c r="G132" s="170" t="s">
        <v>136</v>
      </c>
      <c r="H132" s="171">
        <v>448.52</v>
      </c>
      <c r="I132" s="172"/>
      <c r="J132" s="173">
        <f>ROUND(I132*H132,2)</f>
        <v>0</v>
      </c>
      <c r="K132" s="174"/>
      <c r="L132" s="34"/>
      <c r="M132" s="175" t="s">
        <v>1</v>
      </c>
      <c r="N132" s="176" t="s">
        <v>41</v>
      </c>
      <c r="O132" s="62"/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9" t="s">
        <v>137</v>
      </c>
      <c r="AT132" s="179" t="s">
        <v>133</v>
      </c>
      <c r="AU132" s="179" t="s">
        <v>92</v>
      </c>
      <c r="AY132" s="18" t="s">
        <v>131</v>
      </c>
      <c r="BE132" s="180">
        <f>IF(N132="základná",J132,0)</f>
        <v>0</v>
      </c>
      <c r="BF132" s="180">
        <f>IF(N132="znížená",J132,0)</f>
        <v>0</v>
      </c>
      <c r="BG132" s="180">
        <f>IF(N132="zákl. prenesená",J132,0)</f>
        <v>0</v>
      </c>
      <c r="BH132" s="180">
        <f>IF(N132="zníž. prenesená",J132,0)</f>
        <v>0</v>
      </c>
      <c r="BI132" s="180">
        <f>IF(N132="nulová",J132,0)</f>
        <v>0</v>
      </c>
      <c r="BJ132" s="18" t="s">
        <v>92</v>
      </c>
      <c r="BK132" s="180">
        <f>ROUND(I132*H132,2)</f>
        <v>0</v>
      </c>
      <c r="BL132" s="18" t="s">
        <v>137</v>
      </c>
      <c r="BM132" s="179" t="s">
        <v>138</v>
      </c>
    </row>
    <row r="133" spans="1:65" s="13" customFormat="1" ht="10.199999999999999" x14ac:dyDescent="0.2">
      <c r="B133" s="181"/>
      <c r="D133" s="182" t="s">
        <v>139</v>
      </c>
      <c r="E133" s="183" t="s">
        <v>1</v>
      </c>
      <c r="F133" s="184" t="s">
        <v>140</v>
      </c>
      <c r="H133" s="183" t="s">
        <v>1</v>
      </c>
      <c r="I133" s="185"/>
      <c r="L133" s="181"/>
      <c r="M133" s="186"/>
      <c r="N133" s="187"/>
      <c r="O133" s="187"/>
      <c r="P133" s="187"/>
      <c r="Q133" s="187"/>
      <c r="R133" s="187"/>
      <c r="S133" s="187"/>
      <c r="T133" s="188"/>
      <c r="AT133" s="183" t="s">
        <v>139</v>
      </c>
      <c r="AU133" s="183" t="s">
        <v>92</v>
      </c>
      <c r="AV133" s="13" t="s">
        <v>83</v>
      </c>
      <c r="AW133" s="13" t="s">
        <v>31</v>
      </c>
      <c r="AX133" s="13" t="s">
        <v>75</v>
      </c>
      <c r="AY133" s="183" t="s">
        <v>131</v>
      </c>
    </row>
    <row r="134" spans="1:65" s="13" customFormat="1" ht="20.399999999999999" x14ac:dyDescent="0.2">
      <c r="B134" s="181"/>
      <c r="D134" s="182" t="s">
        <v>139</v>
      </c>
      <c r="E134" s="183" t="s">
        <v>1</v>
      </c>
      <c r="F134" s="184" t="s">
        <v>141</v>
      </c>
      <c r="H134" s="183" t="s">
        <v>1</v>
      </c>
      <c r="I134" s="185"/>
      <c r="L134" s="181"/>
      <c r="M134" s="186"/>
      <c r="N134" s="187"/>
      <c r="O134" s="187"/>
      <c r="P134" s="187"/>
      <c r="Q134" s="187"/>
      <c r="R134" s="187"/>
      <c r="S134" s="187"/>
      <c r="T134" s="188"/>
      <c r="AT134" s="183" t="s">
        <v>139</v>
      </c>
      <c r="AU134" s="183" t="s">
        <v>92</v>
      </c>
      <c r="AV134" s="13" t="s">
        <v>83</v>
      </c>
      <c r="AW134" s="13" t="s">
        <v>31</v>
      </c>
      <c r="AX134" s="13" t="s">
        <v>75</v>
      </c>
      <c r="AY134" s="183" t="s">
        <v>131</v>
      </c>
    </row>
    <row r="135" spans="1:65" s="13" customFormat="1" ht="10.199999999999999" x14ac:dyDescent="0.2">
      <c r="B135" s="181"/>
      <c r="D135" s="182" t="s">
        <v>139</v>
      </c>
      <c r="E135" s="183" t="s">
        <v>1</v>
      </c>
      <c r="F135" s="184" t="s">
        <v>142</v>
      </c>
      <c r="H135" s="183" t="s">
        <v>1</v>
      </c>
      <c r="I135" s="185"/>
      <c r="L135" s="181"/>
      <c r="M135" s="186"/>
      <c r="N135" s="187"/>
      <c r="O135" s="187"/>
      <c r="P135" s="187"/>
      <c r="Q135" s="187"/>
      <c r="R135" s="187"/>
      <c r="S135" s="187"/>
      <c r="T135" s="188"/>
      <c r="AT135" s="183" t="s">
        <v>139</v>
      </c>
      <c r="AU135" s="183" t="s">
        <v>92</v>
      </c>
      <c r="AV135" s="13" t="s">
        <v>83</v>
      </c>
      <c r="AW135" s="13" t="s">
        <v>31</v>
      </c>
      <c r="AX135" s="13" t="s">
        <v>75</v>
      </c>
      <c r="AY135" s="183" t="s">
        <v>131</v>
      </c>
    </row>
    <row r="136" spans="1:65" s="13" customFormat="1" ht="20.399999999999999" x14ac:dyDescent="0.2">
      <c r="B136" s="181"/>
      <c r="D136" s="182" t="s">
        <v>139</v>
      </c>
      <c r="E136" s="183" t="s">
        <v>1</v>
      </c>
      <c r="F136" s="184" t="s">
        <v>143</v>
      </c>
      <c r="H136" s="183" t="s">
        <v>1</v>
      </c>
      <c r="I136" s="185"/>
      <c r="L136" s="181"/>
      <c r="M136" s="186"/>
      <c r="N136" s="187"/>
      <c r="O136" s="187"/>
      <c r="P136" s="187"/>
      <c r="Q136" s="187"/>
      <c r="R136" s="187"/>
      <c r="S136" s="187"/>
      <c r="T136" s="188"/>
      <c r="AT136" s="183" t="s">
        <v>139</v>
      </c>
      <c r="AU136" s="183" t="s">
        <v>92</v>
      </c>
      <c r="AV136" s="13" t="s">
        <v>83</v>
      </c>
      <c r="AW136" s="13" t="s">
        <v>31</v>
      </c>
      <c r="AX136" s="13" t="s">
        <v>75</v>
      </c>
      <c r="AY136" s="183" t="s">
        <v>131</v>
      </c>
    </row>
    <row r="137" spans="1:65" s="13" customFormat="1" ht="10.199999999999999" x14ac:dyDescent="0.2">
      <c r="B137" s="181"/>
      <c r="D137" s="182" t="s">
        <v>139</v>
      </c>
      <c r="E137" s="183" t="s">
        <v>1</v>
      </c>
      <c r="F137" s="184" t="s">
        <v>144</v>
      </c>
      <c r="H137" s="183" t="s">
        <v>1</v>
      </c>
      <c r="I137" s="185"/>
      <c r="L137" s="181"/>
      <c r="M137" s="186"/>
      <c r="N137" s="187"/>
      <c r="O137" s="187"/>
      <c r="P137" s="187"/>
      <c r="Q137" s="187"/>
      <c r="R137" s="187"/>
      <c r="S137" s="187"/>
      <c r="T137" s="188"/>
      <c r="AT137" s="183" t="s">
        <v>139</v>
      </c>
      <c r="AU137" s="183" t="s">
        <v>92</v>
      </c>
      <c r="AV137" s="13" t="s">
        <v>83</v>
      </c>
      <c r="AW137" s="13" t="s">
        <v>31</v>
      </c>
      <c r="AX137" s="13" t="s">
        <v>75</v>
      </c>
      <c r="AY137" s="183" t="s">
        <v>131</v>
      </c>
    </row>
    <row r="138" spans="1:65" s="13" customFormat="1" ht="10.199999999999999" x14ac:dyDescent="0.2">
      <c r="B138" s="181"/>
      <c r="D138" s="182" t="s">
        <v>139</v>
      </c>
      <c r="E138" s="183" t="s">
        <v>1</v>
      </c>
      <c r="F138" s="184" t="s">
        <v>145</v>
      </c>
      <c r="H138" s="183" t="s">
        <v>1</v>
      </c>
      <c r="I138" s="185"/>
      <c r="L138" s="181"/>
      <c r="M138" s="186"/>
      <c r="N138" s="187"/>
      <c r="O138" s="187"/>
      <c r="P138" s="187"/>
      <c r="Q138" s="187"/>
      <c r="R138" s="187"/>
      <c r="S138" s="187"/>
      <c r="T138" s="188"/>
      <c r="AT138" s="183" t="s">
        <v>139</v>
      </c>
      <c r="AU138" s="183" t="s">
        <v>92</v>
      </c>
      <c r="AV138" s="13" t="s">
        <v>83</v>
      </c>
      <c r="AW138" s="13" t="s">
        <v>31</v>
      </c>
      <c r="AX138" s="13" t="s">
        <v>75</v>
      </c>
      <c r="AY138" s="183" t="s">
        <v>131</v>
      </c>
    </row>
    <row r="139" spans="1:65" s="13" customFormat="1" ht="10.199999999999999" x14ac:dyDescent="0.2">
      <c r="B139" s="181"/>
      <c r="D139" s="182" t="s">
        <v>139</v>
      </c>
      <c r="E139" s="183" t="s">
        <v>1</v>
      </c>
      <c r="F139" s="184" t="s">
        <v>146</v>
      </c>
      <c r="H139" s="183" t="s">
        <v>1</v>
      </c>
      <c r="I139" s="185"/>
      <c r="L139" s="181"/>
      <c r="M139" s="186"/>
      <c r="N139" s="187"/>
      <c r="O139" s="187"/>
      <c r="P139" s="187"/>
      <c r="Q139" s="187"/>
      <c r="R139" s="187"/>
      <c r="S139" s="187"/>
      <c r="T139" s="188"/>
      <c r="AT139" s="183" t="s">
        <v>139</v>
      </c>
      <c r="AU139" s="183" t="s">
        <v>92</v>
      </c>
      <c r="AV139" s="13" t="s">
        <v>83</v>
      </c>
      <c r="AW139" s="13" t="s">
        <v>31</v>
      </c>
      <c r="AX139" s="13" t="s">
        <v>75</v>
      </c>
      <c r="AY139" s="183" t="s">
        <v>131</v>
      </c>
    </row>
    <row r="140" spans="1:65" s="14" customFormat="1" ht="10.199999999999999" x14ac:dyDescent="0.2">
      <c r="B140" s="189"/>
      <c r="D140" s="182" t="s">
        <v>139</v>
      </c>
      <c r="E140" s="190" t="s">
        <v>1</v>
      </c>
      <c r="F140" s="191" t="s">
        <v>147</v>
      </c>
      <c r="H140" s="192">
        <v>0</v>
      </c>
      <c r="I140" s="193"/>
      <c r="L140" s="189"/>
      <c r="M140" s="194"/>
      <c r="N140" s="195"/>
      <c r="O140" s="195"/>
      <c r="P140" s="195"/>
      <c r="Q140" s="195"/>
      <c r="R140" s="195"/>
      <c r="S140" s="195"/>
      <c r="T140" s="196"/>
      <c r="AT140" s="190" t="s">
        <v>139</v>
      </c>
      <c r="AU140" s="190" t="s">
        <v>92</v>
      </c>
      <c r="AV140" s="14" t="s">
        <v>148</v>
      </c>
      <c r="AW140" s="14" t="s">
        <v>31</v>
      </c>
      <c r="AX140" s="14" t="s">
        <v>75</v>
      </c>
      <c r="AY140" s="190" t="s">
        <v>131</v>
      </c>
    </row>
    <row r="141" spans="1:65" s="13" customFormat="1" ht="10.199999999999999" x14ac:dyDescent="0.2">
      <c r="B141" s="181"/>
      <c r="D141" s="182" t="s">
        <v>139</v>
      </c>
      <c r="E141" s="183" t="s">
        <v>1</v>
      </c>
      <c r="F141" s="184" t="s">
        <v>149</v>
      </c>
      <c r="H141" s="183" t="s">
        <v>1</v>
      </c>
      <c r="I141" s="185"/>
      <c r="L141" s="181"/>
      <c r="M141" s="186"/>
      <c r="N141" s="187"/>
      <c r="O141" s="187"/>
      <c r="P141" s="187"/>
      <c r="Q141" s="187"/>
      <c r="R141" s="187"/>
      <c r="S141" s="187"/>
      <c r="T141" s="188"/>
      <c r="AT141" s="183" t="s">
        <v>139</v>
      </c>
      <c r="AU141" s="183" t="s">
        <v>92</v>
      </c>
      <c r="AV141" s="13" t="s">
        <v>83</v>
      </c>
      <c r="AW141" s="13" t="s">
        <v>31</v>
      </c>
      <c r="AX141" s="13" t="s">
        <v>75</v>
      </c>
      <c r="AY141" s="183" t="s">
        <v>131</v>
      </c>
    </row>
    <row r="142" spans="1:65" s="15" customFormat="1" ht="10.199999999999999" x14ac:dyDescent="0.2">
      <c r="B142" s="197"/>
      <c r="D142" s="182" t="s">
        <v>139</v>
      </c>
      <c r="E142" s="198" t="s">
        <v>1</v>
      </c>
      <c r="F142" s="199" t="s">
        <v>150</v>
      </c>
      <c r="H142" s="200">
        <v>448.52</v>
      </c>
      <c r="I142" s="201"/>
      <c r="L142" s="197"/>
      <c r="M142" s="202"/>
      <c r="N142" s="203"/>
      <c r="O142" s="203"/>
      <c r="P142" s="203"/>
      <c r="Q142" s="203"/>
      <c r="R142" s="203"/>
      <c r="S142" s="203"/>
      <c r="T142" s="204"/>
      <c r="AT142" s="198" t="s">
        <v>139</v>
      </c>
      <c r="AU142" s="198" t="s">
        <v>92</v>
      </c>
      <c r="AV142" s="15" t="s">
        <v>92</v>
      </c>
      <c r="AW142" s="15" t="s">
        <v>31</v>
      </c>
      <c r="AX142" s="15" t="s">
        <v>75</v>
      </c>
      <c r="AY142" s="198" t="s">
        <v>131</v>
      </c>
    </row>
    <row r="143" spans="1:65" s="14" customFormat="1" ht="10.199999999999999" x14ac:dyDescent="0.2">
      <c r="B143" s="189"/>
      <c r="D143" s="182" t="s">
        <v>139</v>
      </c>
      <c r="E143" s="190" t="s">
        <v>1</v>
      </c>
      <c r="F143" s="191" t="s">
        <v>151</v>
      </c>
      <c r="H143" s="192">
        <v>448.52</v>
      </c>
      <c r="I143" s="193"/>
      <c r="L143" s="189"/>
      <c r="M143" s="194"/>
      <c r="N143" s="195"/>
      <c r="O143" s="195"/>
      <c r="P143" s="195"/>
      <c r="Q143" s="195"/>
      <c r="R143" s="195"/>
      <c r="S143" s="195"/>
      <c r="T143" s="196"/>
      <c r="AT143" s="190" t="s">
        <v>139</v>
      </c>
      <c r="AU143" s="190" t="s">
        <v>92</v>
      </c>
      <c r="AV143" s="14" t="s">
        <v>148</v>
      </c>
      <c r="AW143" s="14" t="s">
        <v>31</v>
      </c>
      <c r="AX143" s="14" t="s">
        <v>75</v>
      </c>
      <c r="AY143" s="190" t="s">
        <v>131</v>
      </c>
    </row>
    <row r="144" spans="1:65" s="13" customFormat="1" ht="10.199999999999999" x14ac:dyDescent="0.2">
      <c r="B144" s="181"/>
      <c r="D144" s="182" t="s">
        <v>139</v>
      </c>
      <c r="E144" s="183" t="s">
        <v>1</v>
      </c>
      <c r="F144" s="184" t="s">
        <v>152</v>
      </c>
      <c r="H144" s="183" t="s">
        <v>1</v>
      </c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3" t="s">
        <v>139</v>
      </c>
      <c r="AU144" s="183" t="s">
        <v>92</v>
      </c>
      <c r="AV144" s="13" t="s">
        <v>83</v>
      </c>
      <c r="AW144" s="13" t="s">
        <v>31</v>
      </c>
      <c r="AX144" s="13" t="s">
        <v>75</v>
      </c>
      <c r="AY144" s="183" t="s">
        <v>131</v>
      </c>
    </row>
    <row r="145" spans="1:65" s="13" customFormat="1" ht="30.6" x14ac:dyDescent="0.2">
      <c r="B145" s="181"/>
      <c r="D145" s="182" t="s">
        <v>139</v>
      </c>
      <c r="E145" s="183" t="s">
        <v>1</v>
      </c>
      <c r="F145" s="184" t="s">
        <v>153</v>
      </c>
      <c r="H145" s="183" t="s">
        <v>1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3" t="s">
        <v>139</v>
      </c>
      <c r="AU145" s="183" t="s">
        <v>92</v>
      </c>
      <c r="AV145" s="13" t="s">
        <v>83</v>
      </c>
      <c r="AW145" s="13" t="s">
        <v>31</v>
      </c>
      <c r="AX145" s="13" t="s">
        <v>75</v>
      </c>
      <c r="AY145" s="183" t="s">
        <v>131</v>
      </c>
    </row>
    <row r="146" spans="1:65" s="13" customFormat="1" ht="10.199999999999999" x14ac:dyDescent="0.2">
      <c r="B146" s="181"/>
      <c r="D146" s="182" t="s">
        <v>139</v>
      </c>
      <c r="E146" s="183" t="s">
        <v>1</v>
      </c>
      <c r="F146" s="184" t="s">
        <v>154</v>
      </c>
      <c r="H146" s="183" t="s">
        <v>1</v>
      </c>
      <c r="I146" s="185"/>
      <c r="L146" s="181"/>
      <c r="M146" s="186"/>
      <c r="N146" s="187"/>
      <c r="O146" s="187"/>
      <c r="P146" s="187"/>
      <c r="Q146" s="187"/>
      <c r="R146" s="187"/>
      <c r="S146" s="187"/>
      <c r="T146" s="188"/>
      <c r="AT146" s="183" t="s">
        <v>139</v>
      </c>
      <c r="AU146" s="183" t="s">
        <v>92</v>
      </c>
      <c r="AV146" s="13" t="s">
        <v>83</v>
      </c>
      <c r="AW146" s="13" t="s">
        <v>31</v>
      </c>
      <c r="AX146" s="13" t="s">
        <v>75</v>
      </c>
      <c r="AY146" s="183" t="s">
        <v>131</v>
      </c>
    </row>
    <row r="147" spans="1:65" s="16" customFormat="1" ht="10.199999999999999" x14ac:dyDescent="0.2">
      <c r="B147" s="205"/>
      <c r="D147" s="182" t="s">
        <v>139</v>
      </c>
      <c r="E147" s="206" t="s">
        <v>90</v>
      </c>
      <c r="F147" s="207" t="s">
        <v>155</v>
      </c>
      <c r="H147" s="208">
        <v>448.52</v>
      </c>
      <c r="I147" s="209"/>
      <c r="L147" s="205"/>
      <c r="M147" s="210"/>
      <c r="N147" s="211"/>
      <c r="O147" s="211"/>
      <c r="P147" s="211"/>
      <c r="Q147" s="211"/>
      <c r="R147" s="211"/>
      <c r="S147" s="211"/>
      <c r="T147" s="212"/>
      <c r="AT147" s="206" t="s">
        <v>139</v>
      </c>
      <c r="AU147" s="206" t="s">
        <v>92</v>
      </c>
      <c r="AV147" s="16" t="s">
        <v>137</v>
      </c>
      <c r="AW147" s="16" t="s">
        <v>31</v>
      </c>
      <c r="AX147" s="16" t="s">
        <v>83</v>
      </c>
      <c r="AY147" s="206" t="s">
        <v>131</v>
      </c>
    </row>
    <row r="148" spans="1:65" s="12" customFormat="1" ht="22.8" customHeight="1" x14ac:dyDescent="0.25">
      <c r="B148" s="154"/>
      <c r="D148" s="155" t="s">
        <v>74</v>
      </c>
      <c r="E148" s="165" t="s">
        <v>156</v>
      </c>
      <c r="F148" s="165" t="s">
        <v>157</v>
      </c>
      <c r="I148" s="157"/>
      <c r="J148" s="166">
        <f>BK148</f>
        <v>0</v>
      </c>
      <c r="L148" s="154"/>
      <c r="M148" s="159"/>
      <c r="N148" s="160"/>
      <c r="O148" s="160"/>
      <c r="P148" s="161">
        <f>SUM(P149:P196)</f>
        <v>0</v>
      </c>
      <c r="Q148" s="160"/>
      <c r="R148" s="161">
        <f>SUM(R149:R196)</f>
        <v>6.0448034000000002</v>
      </c>
      <c r="S148" s="160"/>
      <c r="T148" s="162">
        <f>SUM(T149:T196)</f>
        <v>2357.3404599999999</v>
      </c>
      <c r="AR148" s="155" t="s">
        <v>83</v>
      </c>
      <c r="AT148" s="163" t="s">
        <v>74</v>
      </c>
      <c r="AU148" s="163" t="s">
        <v>83</v>
      </c>
      <c r="AY148" s="155" t="s">
        <v>131</v>
      </c>
      <c r="BK148" s="164">
        <f>SUM(BK149:BK196)</f>
        <v>0</v>
      </c>
    </row>
    <row r="149" spans="1:65" s="2" customFormat="1" ht="33" customHeight="1" x14ac:dyDescent="0.2">
      <c r="A149" s="33"/>
      <c r="B149" s="132"/>
      <c r="C149" s="167" t="s">
        <v>92</v>
      </c>
      <c r="D149" s="167" t="s">
        <v>133</v>
      </c>
      <c r="E149" s="168" t="s">
        <v>158</v>
      </c>
      <c r="F149" s="169" t="s">
        <v>159</v>
      </c>
      <c r="G149" s="170" t="s">
        <v>136</v>
      </c>
      <c r="H149" s="171">
        <v>108.181</v>
      </c>
      <c r="I149" s="172"/>
      <c r="J149" s="173">
        <f>ROUND(I149*H149,2)</f>
        <v>0</v>
      </c>
      <c r="K149" s="174"/>
      <c r="L149" s="34"/>
      <c r="M149" s="175" t="s">
        <v>1</v>
      </c>
      <c r="N149" s="176" t="s">
        <v>41</v>
      </c>
      <c r="O149" s="62"/>
      <c r="P149" s="177">
        <f>O149*H149</f>
        <v>0</v>
      </c>
      <c r="Q149" s="177">
        <v>0</v>
      </c>
      <c r="R149" s="177">
        <f>Q149*H149</f>
        <v>0</v>
      </c>
      <c r="S149" s="177">
        <v>2.4</v>
      </c>
      <c r="T149" s="178">
        <f>S149*H149</f>
        <v>259.63439999999997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9" t="s">
        <v>137</v>
      </c>
      <c r="AT149" s="179" t="s">
        <v>133</v>
      </c>
      <c r="AU149" s="179" t="s">
        <v>92</v>
      </c>
      <c r="AY149" s="18" t="s">
        <v>131</v>
      </c>
      <c r="BE149" s="180">
        <f>IF(N149="základná",J149,0)</f>
        <v>0</v>
      </c>
      <c r="BF149" s="180">
        <f>IF(N149="znížená",J149,0)</f>
        <v>0</v>
      </c>
      <c r="BG149" s="180">
        <f>IF(N149="zákl. prenesená",J149,0)</f>
        <v>0</v>
      </c>
      <c r="BH149" s="180">
        <f>IF(N149="zníž. prenesená",J149,0)</f>
        <v>0</v>
      </c>
      <c r="BI149" s="180">
        <f>IF(N149="nulová",J149,0)</f>
        <v>0</v>
      </c>
      <c r="BJ149" s="18" t="s">
        <v>92</v>
      </c>
      <c r="BK149" s="180">
        <f>ROUND(I149*H149,2)</f>
        <v>0</v>
      </c>
      <c r="BL149" s="18" t="s">
        <v>137</v>
      </c>
      <c r="BM149" s="179" t="s">
        <v>160</v>
      </c>
    </row>
    <row r="150" spans="1:65" s="13" customFormat="1" ht="20.399999999999999" x14ac:dyDescent="0.2">
      <c r="B150" s="181"/>
      <c r="D150" s="182" t="s">
        <v>139</v>
      </c>
      <c r="E150" s="183" t="s">
        <v>1</v>
      </c>
      <c r="F150" s="184" t="s">
        <v>161</v>
      </c>
      <c r="H150" s="183" t="s">
        <v>1</v>
      </c>
      <c r="I150" s="185"/>
      <c r="L150" s="181"/>
      <c r="M150" s="186"/>
      <c r="N150" s="187"/>
      <c r="O150" s="187"/>
      <c r="P150" s="187"/>
      <c r="Q150" s="187"/>
      <c r="R150" s="187"/>
      <c r="S150" s="187"/>
      <c r="T150" s="188"/>
      <c r="AT150" s="183" t="s">
        <v>139</v>
      </c>
      <c r="AU150" s="183" t="s">
        <v>92</v>
      </c>
      <c r="AV150" s="13" t="s">
        <v>83</v>
      </c>
      <c r="AW150" s="13" t="s">
        <v>31</v>
      </c>
      <c r="AX150" s="13" t="s">
        <v>75</v>
      </c>
      <c r="AY150" s="183" t="s">
        <v>131</v>
      </c>
    </row>
    <row r="151" spans="1:65" s="15" customFormat="1" ht="10.199999999999999" x14ac:dyDescent="0.2">
      <c r="B151" s="197"/>
      <c r="D151" s="182" t="s">
        <v>139</v>
      </c>
      <c r="E151" s="198" t="s">
        <v>1</v>
      </c>
      <c r="F151" s="199" t="s">
        <v>162</v>
      </c>
      <c r="H151" s="200">
        <v>90.637</v>
      </c>
      <c r="I151" s="201"/>
      <c r="L151" s="197"/>
      <c r="M151" s="202"/>
      <c r="N151" s="203"/>
      <c r="O151" s="203"/>
      <c r="P151" s="203"/>
      <c r="Q151" s="203"/>
      <c r="R151" s="203"/>
      <c r="S151" s="203"/>
      <c r="T151" s="204"/>
      <c r="AT151" s="198" t="s">
        <v>139</v>
      </c>
      <c r="AU151" s="198" t="s">
        <v>92</v>
      </c>
      <c r="AV151" s="15" t="s">
        <v>92</v>
      </c>
      <c r="AW151" s="15" t="s">
        <v>31</v>
      </c>
      <c r="AX151" s="15" t="s">
        <v>75</v>
      </c>
      <c r="AY151" s="198" t="s">
        <v>131</v>
      </c>
    </row>
    <row r="152" spans="1:65" s="15" customFormat="1" ht="10.199999999999999" x14ac:dyDescent="0.2">
      <c r="B152" s="197"/>
      <c r="D152" s="182" t="s">
        <v>139</v>
      </c>
      <c r="E152" s="198" t="s">
        <v>1</v>
      </c>
      <c r="F152" s="199" t="s">
        <v>163</v>
      </c>
      <c r="H152" s="200">
        <v>17.544</v>
      </c>
      <c r="I152" s="201"/>
      <c r="L152" s="197"/>
      <c r="M152" s="202"/>
      <c r="N152" s="203"/>
      <c r="O152" s="203"/>
      <c r="P152" s="203"/>
      <c r="Q152" s="203"/>
      <c r="R152" s="203"/>
      <c r="S152" s="203"/>
      <c r="T152" s="204"/>
      <c r="AT152" s="198" t="s">
        <v>139</v>
      </c>
      <c r="AU152" s="198" t="s">
        <v>92</v>
      </c>
      <c r="AV152" s="15" t="s">
        <v>92</v>
      </c>
      <c r="AW152" s="15" t="s">
        <v>31</v>
      </c>
      <c r="AX152" s="15" t="s">
        <v>75</v>
      </c>
      <c r="AY152" s="198" t="s">
        <v>131</v>
      </c>
    </row>
    <row r="153" spans="1:65" s="16" customFormat="1" ht="10.199999999999999" x14ac:dyDescent="0.2">
      <c r="B153" s="205"/>
      <c r="D153" s="182" t="s">
        <v>139</v>
      </c>
      <c r="E153" s="206" t="s">
        <v>1</v>
      </c>
      <c r="F153" s="207" t="s">
        <v>155</v>
      </c>
      <c r="H153" s="208">
        <v>108.181</v>
      </c>
      <c r="I153" s="209"/>
      <c r="L153" s="205"/>
      <c r="M153" s="210"/>
      <c r="N153" s="211"/>
      <c r="O153" s="211"/>
      <c r="P153" s="211"/>
      <c r="Q153" s="211"/>
      <c r="R153" s="211"/>
      <c r="S153" s="211"/>
      <c r="T153" s="212"/>
      <c r="AT153" s="206" t="s">
        <v>139</v>
      </c>
      <c r="AU153" s="206" t="s">
        <v>92</v>
      </c>
      <c r="AV153" s="16" t="s">
        <v>137</v>
      </c>
      <c r="AW153" s="16" t="s">
        <v>31</v>
      </c>
      <c r="AX153" s="16" t="s">
        <v>83</v>
      </c>
      <c r="AY153" s="206" t="s">
        <v>131</v>
      </c>
    </row>
    <row r="154" spans="1:65" s="13" customFormat="1" ht="20.399999999999999" x14ac:dyDescent="0.2">
      <c r="B154" s="181"/>
      <c r="D154" s="182" t="s">
        <v>139</v>
      </c>
      <c r="E154" s="183" t="s">
        <v>1</v>
      </c>
      <c r="F154" s="184" t="s">
        <v>164</v>
      </c>
      <c r="H154" s="183" t="s">
        <v>1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3" t="s">
        <v>139</v>
      </c>
      <c r="AU154" s="183" t="s">
        <v>92</v>
      </c>
      <c r="AV154" s="13" t="s">
        <v>83</v>
      </c>
      <c r="AW154" s="13" t="s">
        <v>31</v>
      </c>
      <c r="AX154" s="13" t="s">
        <v>75</v>
      </c>
      <c r="AY154" s="183" t="s">
        <v>131</v>
      </c>
    </row>
    <row r="155" spans="1:65" s="2" customFormat="1" ht="24.15" customHeight="1" x14ac:dyDescent="0.2">
      <c r="A155" s="33"/>
      <c r="B155" s="132"/>
      <c r="C155" s="167" t="s">
        <v>148</v>
      </c>
      <c r="D155" s="167" t="s">
        <v>133</v>
      </c>
      <c r="E155" s="168" t="s">
        <v>165</v>
      </c>
      <c r="F155" s="169" t="s">
        <v>166</v>
      </c>
      <c r="G155" s="170" t="s">
        <v>167</v>
      </c>
      <c r="H155" s="171">
        <v>35.9</v>
      </c>
      <c r="I155" s="172"/>
      <c r="J155" s="173">
        <f>ROUND(I155*H155,2)</f>
        <v>0</v>
      </c>
      <c r="K155" s="174"/>
      <c r="L155" s="34"/>
      <c r="M155" s="175" t="s">
        <v>1</v>
      </c>
      <c r="N155" s="176" t="s">
        <v>41</v>
      </c>
      <c r="O155" s="62"/>
      <c r="P155" s="177">
        <f>O155*H155</f>
        <v>0</v>
      </c>
      <c r="Q155" s="177">
        <v>0</v>
      </c>
      <c r="R155" s="177">
        <f>Q155*H155</f>
        <v>0</v>
      </c>
      <c r="S155" s="177">
        <v>0.39200000000000002</v>
      </c>
      <c r="T155" s="178">
        <f>S155*H155</f>
        <v>14.072800000000001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9" t="s">
        <v>137</v>
      </c>
      <c r="AT155" s="179" t="s">
        <v>133</v>
      </c>
      <c r="AU155" s="179" t="s">
        <v>92</v>
      </c>
      <c r="AY155" s="18" t="s">
        <v>131</v>
      </c>
      <c r="BE155" s="180">
        <f>IF(N155="základná",J155,0)</f>
        <v>0</v>
      </c>
      <c r="BF155" s="180">
        <f>IF(N155="znížená",J155,0)</f>
        <v>0</v>
      </c>
      <c r="BG155" s="180">
        <f>IF(N155="zákl. prenesená",J155,0)</f>
        <v>0</v>
      </c>
      <c r="BH155" s="180">
        <f>IF(N155="zníž. prenesená",J155,0)</f>
        <v>0</v>
      </c>
      <c r="BI155" s="180">
        <f>IF(N155="nulová",J155,0)</f>
        <v>0</v>
      </c>
      <c r="BJ155" s="18" t="s">
        <v>92</v>
      </c>
      <c r="BK155" s="180">
        <f>ROUND(I155*H155,2)</f>
        <v>0</v>
      </c>
      <c r="BL155" s="18" t="s">
        <v>137</v>
      </c>
      <c r="BM155" s="179" t="s">
        <v>168</v>
      </c>
    </row>
    <row r="156" spans="1:65" s="13" customFormat="1" ht="10.199999999999999" x14ac:dyDescent="0.2">
      <c r="B156" s="181"/>
      <c r="D156" s="182" t="s">
        <v>139</v>
      </c>
      <c r="E156" s="183" t="s">
        <v>1</v>
      </c>
      <c r="F156" s="184" t="s">
        <v>169</v>
      </c>
      <c r="H156" s="183" t="s">
        <v>1</v>
      </c>
      <c r="I156" s="185"/>
      <c r="L156" s="181"/>
      <c r="M156" s="186"/>
      <c r="N156" s="187"/>
      <c r="O156" s="187"/>
      <c r="P156" s="187"/>
      <c r="Q156" s="187"/>
      <c r="R156" s="187"/>
      <c r="S156" s="187"/>
      <c r="T156" s="188"/>
      <c r="AT156" s="183" t="s">
        <v>139</v>
      </c>
      <c r="AU156" s="183" t="s">
        <v>92</v>
      </c>
      <c r="AV156" s="13" t="s">
        <v>83</v>
      </c>
      <c r="AW156" s="13" t="s">
        <v>31</v>
      </c>
      <c r="AX156" s="13" t="s">
        <v>75</v>
      </c>
      <c r="AY156" s="183" t="s">
        <v>131</v>
      </c>
    </row>
    <row r="157" spans="1:65" s="15" customFormat="1" ht="10.199999999999999" x14ac:dyDescent="0.2">
      <c r="B157" s="197"/>
      <c r="D157" s="182" t="s">
        <v>139</v>
      </c>
      <c r="E157" s="198" t="s">
        <v>1</v>
      </c>
      <c r="F157" s="199" t="s">
        <v>170</v>
      </c>
      <c r="H157" s="200">
        <v>35.9</v>
      </c>
      <c r="I157" s="201"/>
      <c r="L157" s="197"/>
      <c r="M157" s="202"/>
      <c r="N157" s="203"/>
      <c r="O157" s="203"/>
      <c r="P157" s="203"/>
      <c r="Q157" s="203"/>
      <c r="R157" s="203"/>
      <c r="S157" s="203"/>
      <c r="T157" s="204"/>
      <c r="AT157" s="198" t="s">
        <v>139</v>
      </c>
      <c r="AU157" s="198" t="s">
        <v>92</v>
      </c>
      <c r="AV157" s="15" t="s">
        <v>92</v>
      </c>
      <c r="AW157" s="15" t="s">
        <v>31</v>
      </c>
      <c r="AX157" s="15" t="s">
        <v>75</v>
      </c>
      <c r="AY157" s="198" t="s">
        <v>131</v>
      </c>
    </row>
    <row r="158" spans="1:65" s="16" customFormat="1" ht="10.199999999999999" x14ac:dyDescent="0.2">
      <c r="B158" s="205"/>
      <c r="D158" s="182" t="s">
        <v>139</v>
      </c>
      <c r="E158" s="206" t="s">
        <v>1</v>
      </c>
      <c r="F158" s="207" t="s">
        <v>155</v>
      </c>
      <c r="H158" s="208">
        <v>35.9</v>
      </c>
      <c r="I158" s="209"/>
      <c r="L158" s="205"/>
      <c r="M158" s="210"/>
      <c r="N158" s="211"/>
      <c r="O158" s="211"/>
      <c r="P158" s="211"/>
      <c r="Q158" s="211"/>
      <c r="R158" s="211"/>
      <c r="S158" s="211"/>
      <c r="T158" s="212"/>
      <c r="AT158" s="206" t="s">
        <v>139</v>
      </c>
      <c r="AU158" s="206" t="s">
        <v>92</v>
      </c>
      <c r="AV158" s="16" t="s">
        <v>137</v>
      </c>
      <c r="AW158" s="16" t="s">
        <v>31</v>
      </c>
      <c r="AX158" s="16" t="s">
        <v>83</v>
      </c>
      <c r="AY158" s="206" t="s">
        <v>131</v>
      </c>
    </row>
    <row r="159" spans="1:65" s="2" customFormat="1" ht="24.15" customHeight="1" x14ac:dyDescent="0.2">
      <c r="A159" s="33"/>
      <c r="B159" s="132"/>
      <c r="C159" s="167" t="s">
        <v>137</v>
      </c>
      <c r="D159" s="167" t="s">
        <v>133</v>
      </c>
      <c r="E159" s="168" t="s">
        <v>171</v>
      </c>
      <c r="F159" s="169" t="s">
        <v>172</v>
      </c>
      <c r="G159" s="170" t="s">
        <v>173</v>
      </c>
      <c r="H159" s="171">
        <v>2357.34</v>
      </c>
      <c r="I159" s="172"/>
      <c r="J159" s="173">
        <f>ROUND(I159*H159,2)</f>
        <v>0</v>
      </c>
      <c r="K159" s="174"/>
      <c r="L159" s="34"/>
      <c r="M159" s="175" t="s">
        <v>1</v>
      </c>
      <c r="N159" s="176" t="s">
        <v>41</v>
      </c>
      <c r="O159" s="62"/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9" t="s">
        <v>137</v>
      </c>
      <c r="AT159" s="179" t="s">
        <v>133</v>
      </c>
      <c r="AU159" s="179" t="s">
        <v>92</v>
      </c>
      <c r="AY159" s="18" t="s">
        <v>131</v>
      </c>
      <c r="BE159" s="180">
        <f>IF(N159="základná",J159,0)</f>
        <v>0</v>
      </c>
      <c r="BF159" s="180">
        <f>IF(N159="znížená",J159,0)</f>
        <v>0</v>
      </c>
      <c r="BG159" s="180">
        <f>IF(N159="zákl. prenesená",J159,0)</f>
        <v>0</v>
      </c>
      <c r="BH159" s="180">
        <f>IF(N159="zníž. prenesená",J159,0)</f>
        <v>0</v>
      </c>
      <c r="BI159" s="180">
        <f>IF(N159="nulová",J159,0)</f>
        <v>0</v>
      </c>
      <c r="BJ159" s="18" t="s">
        <v>92</v>
      </c>
      <c r="BK159" s="180">
        <f>ROUND(I159*H159,2)</f>
        <v>0</v>
      </c>
      <c r="BL159" s="18" t="s">
        <v>137</v>
      </c>
      <c r="BM159" s="179" t="s">
        <v>174</v>
      </c>
    </row>
    <row r="160" spans="1:65" s="2" customFormat="1" ht="33" customHeight="1" x14ac:dyDescent="0.2">
      <c r="A160" s="33"/>
      <c r="B160" s="132"/>
      <c r="C160" s="167" t="s">
        <v>175</v>
      </c>
      <c r="D160" s="167" t="s">
        <v>133</v>
      </c>
      <c r="E160" s="168" t="s">
        <v>176</v>
      </c>
      <c r="F160" s="169" t="s">
        <v>177</v>
      </c>
      <c r="G160" s="170" t="s">
        <v>173</v>
      </c>
      <c r="H160" s="171">
        <v>628.71600000000001</v>
      </c>
      <c r="I160" s="172"/>
      <c r="J160" s="173">
        <f>ROUND(I160*H160,2)</f>
        <v>0</v>
      </c>
      <c r="K160" s="174"/>
      <c r="L160" s="34"/>
      <c r="M160" s="175" t="s">
        <v>1</v>
      </c>
      <c r="N160" s="176" t="s">
        <v>41</v>
      </c>
      <c r="O160" s="62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137</v>
      </c>
      <c r="AT160" s="179" t="s">
        <v>133</v>
      </c>
      <c r="AU160" s="179" t="s">
        <v>92</v>
      </c>
      <c r="AY160" s="18" t="s">
        <v>131</v>
      </c>
      <c r="BE160" s="180">
        <f>IF(N160="základná",J160,0)</f>
        <v>0</v>
      </c>
      <c r="BF160" s="180">
        <f>IF(N160="znížená",J160,0)</f>
        <v>0</v>
      </c>
      <c r="BG160" s="180">
        <f>IF(N160="zákl. prenesená",J160,0)</f>
        <v>0</v>
      </c>
      <c r="BH160" s="180">
        <f>IF(N160="zníž. prenesená",J160,0)</f>
        <v>0</v>
      </c>
      <c r="BI160" s="180">
        <f>IF(N160="nulová",J160,0)</f>
        <v>0</v>
      </c>
      <c r="BJ160" s="18" t="s">
        <v>92</v>
      </c>
      <c r="BK160" s="180">
        <f>ROUND(I160*H160,2)</f>
        <v>0</v>
      </c>
      <c r="BL160" s="18" t="s">
        <v>137</v>
      </c>
      <c r="BM160" s="179" t="s">
        <v>178</v>
      </c>
    </row>
    <row r="161" spans="1:65" s="2" customFormat="1" ht="33" customHeight="1" x14ac:dyDescent="0.2">
      <c r="A161" s="33"/>
      <c r="B161" s="132"/>
      <c r="C161" s="167" t="s">
        <v>179</v>
      </c>
      <c r="D161" s="167" t="s">
        <v>133</v>
      </c>
      <c r="E161" s="168" t="s">
        <v>180</v>
      </c>
      <c r="F161" s="169" t="s">
        <v>181</v>
      </c>
      <c r="G161" s="170" t="s">
        <v>173</v>
      </c>
      <c r="H161" s="171">
        <v>628.71600000000001</v>
      </c>
      <c r="I161" s="172"/>
      <c r="J161" s="173">
        <f>ROUND(I161*H161,2)</f>
        <v>0</v>
      </c>
      <c r="K161" s="174"/>
      <c r="L161" s="34"/>
      <c r="M161" s="175" t="s">
        <v>1</v>
      </c>
      <c r="N161" s="176" t="s">
        <v>41</v>
      </c>
      <c r="O161" s="62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9" t="s">
        <v>137</v>
      </c>
      <c r="AT161" s="179" t="s">
        <v>133</v>
      </c>
      <c r="AU161" s="179" t="s">
        <v>92</v>
      </c>
      <c r="AY161" s="18" t="s">
        <v>131</v>
      </c>
      <c r="BE161" s="180">
        <f>IF(N161="základná",J161,0)</f>
        <v>0</v>
      </c>
      <c r="BF161" s="180">
        <f>IF(N161="znížená",J161,0)</f>
        <v>0</v>
      </c>
      <c r="BG161" s="180">
        <f>IF(N161="zákl. prenesená",J161,0)</f>
        <v>0</v>
      </c>
      <c r="BH161" s="180">
        <f>IF(N161="zníž. prenesená",J161,0)</f>
        <v>0</v>
      </c>
      <c r="BI161" s="180">
        <f>IF(N161="nulová",J161,0)</f>
        <v>0</v>
      </c>
      <c r="BJ161" s="18" t="s">
        <v>92</v>
      </c>
      <c r="BK161" s="180">
        <f>ROUND(I161*H161,2)</f>
        <v>0</v>
      </c>
      <c r="BL161" s="18" t="s">
        <v>137</v>
      </c>
      <c r="BM161" s="179" t="s">
        <v>182</v>
      </c>
    </row>
    <row r="162" spans="1:65" s="2" customFormat="1" ht="24.15" customHeight="1" x14ac:dyDescent="0.2">
      <c r="A162" s="33"/>
      <c r="B162" s="132"/>
      <c r="C162" s="167" t="s">
        <v>183</v>
      </c>
      <c r="D162" s="167" t="s">
        <v>133</v>
      </c>
      <c r="E162" s="168" t="s">
        <v>184</v>
      </c>
      <c r="F162" s="169" t="s">
        <v>185</v>
      </c>
      <c r="G162" s="170" t="s">
        <v>173</v>
      </c>
      <c r="H162" s="171">
        <v>628.71600000000001</v>
      </c>
      <c r="I162" s="172"/>
      <c r="J162" s="173">
        <f>ROUND(I162*H162,2)</f>
        <v>0</v>
      </c>
      <c r="K162" s="174"/>
      <c r="L162" s="34"/>
      <c r="M162" s="175" t="s">
        <v>1</v>
      </c>
      <c r="N162" s="176" t="s">
        <v>41</v>
      </c>
      <c r="O162" s="62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137</v>
      </c>
      <c r="AT162" s="179" t="s">
        <v>133</v>
      </c>
      <c r="AU162" s="179" t="s">
        <v>92</v>
      </c>
      <c r="AY162" s="18" t="s">
        <v>131</v>
      </c>
      <c r="BE162" s="180">
        <f>IF(N162="základná",J162,0)</f>
        <v>0</v>
      </c>
      <c r="BF162" s="180">
        <f>IF(N162="znížená",J162,0)</f>
        <v>0</v>
      </c>
      <c r="BG162" s="180">
        <f>IF(N162="zákl. prenesená",J162,0)</f>
        <v>0</v>
      </c>
      <c r="BH162" s="180">
        <f>IF(N162="zníž. prenesená",J162,0)</f>
        <v>0</v>
      </c>
      <c r="BI162" s="180">
        <f>IF(N162="nulová",J162,0)</f>
        <v>0</v>
      </c>
      <c r="BJ162" s="18" t="s">
        <v>92</v>
      </c>
      <c r="BK162" s="180">
        <f>ROUND(I162*H162,2)</f>
        <v>0</v>
      </c>
      <c r="BL162" s="18" t="s">
        <v>137</v>
      </c>
      <c r="BM162" s="179" t="s">
        <v>186</v>
      </c>
    </row>
    <row r="163" spans="1:65" s="15" customFormat="1" ht="10.199999999999999" x14ac:dyDescent="0.2">
      <c r="B163" s="197"/>
      <c r="D163" s="182" t="s">
        <v>139</v>
      </c>
      <c r="E163" s="198" t="s">
        <v>1</v>
      </c>
      <c r="F163" s="199" t="s">
        <v>187</v>
      </c>
      <c r="H163" s="200">
        <v>628.71600000000001</v>
      </c>
      <c r="I163" s="201"/>
      <c r="L163" s="197"/>
      <c r="M163" s="202"/>
      <c r="N163" s="203"/>
      <c r="O163" s="203"/>
      <c r="P163" s="203"/>
      <c r="Q163" s="203"/>
      <c r="R163" s="203"/>
      <c r="S163" s="203"/>
      <c r="T163" s="204"/>
      <c r="AT163" s="198" t="s">
        <v>139</v>
      </c>
      <c r="AU163" s="198" t="s">
        <v>92</v>
      </c>
      <c r="AV163" s="15" t="s">
        <v>92</v>
      </c>
      <c r="AW163" s="15" t="s">
        <v>31</v>
      </c>
      <c r="AX163" s="15" t="s">
        <v>75</v>
      </c>
      <c r="AY163" s="198" t="s">
        <v>131</v>
      </c>
    </row>
    <row r="164" spans="1:65" s="16" customFormat="1" ht="10.199999999999999" x14ac:dyDescent="0.2">
      <c r="B164" s="205"/>
      <c r="D164" s="182" t="s">
        <v>139</v>
      </c>
      <c r="E164" s="206" t="s">
        <v>1</v>
      </c>
      <c r="F164" s="207" t="s">
        <v>155</v>
      </c>
      <c r="H164" s="208">
        <v>628.71600000000001</v>
      </c>
      <c r="I164" s="209"/>
      <c r="L164" s="205"/>
      <c r="M164" s="210"/>
      <c r="N164" s="211"/>
      <c r="O164" s="211"/>
      <c r="P164" s="211"/>
      <c r="Q164" s="211"/>
      <c r="R164" s="211"/>
      <c r="S164" s="211"/>
      <c r="T164" s="212"/>
      <c r="AT164" s="206" t="s">
        <v>139</v>
      </c>
      <c r="AU164" s="206" t="s">
        <v>92</v>
      </c>
      <c r="AV164" s="16" t="s">
        <v>137</v>
      </c>
      <c r="AW164" s="16" t="s">
        <v>31</v>
      </c>
      <c r="AX164" s="16" t="s">
        <v>83</v>
      </c>
      <c r="AY164" s="206" t="s">
        <v>131</v>
      </c>
    </row>
    <row r="165" spans="1:65" s="2" customFormat="1" ht="21.75" customHeight="1" x14ac:dyDescent="0.2">
      <c r="A165" s="33"/>
      <c r="B165" s="132"/>
      <c r="C165" s="167" t="s">
        <v>188</v>
      </c>
      <c r="D165" s="167" t="s">
        <v>133</v>
      </c>
      <c r="E165" s="168" t="s">
        <v>189</v>
      </c>
      <c r="F165" s="169" t="s">
        <v>190</v>
      </c>
      <c r="G165" s="170" t="s">
        <v>173</v>
      </c>
      <c r="H165" s="171">
        <v>1728.624</v>
      </c>
      <c r="I165" s="172"/>
      <c r="J165" s="173">
        <f>ROUND(I165*H165,2)</f>
        <v>0</v>
      </c>
      <c r="K165" s="174"/>
      <c r="L165" s="34"/>
      <c r="M165" s="175" t="s">
        <v>1</v>
      </c>
      <c r="N165" s="176" t="s">
        <v>41</v>
      </c>
      <c r="O165" s="62"/>
      <c r="P165" s="177">
        <f>O165*H165</f>
        <v>0</v>
      </c>
      <c r="Q165" s="177">
        <v>0</v>
      </c>
      <c r="R165" s="177">
        <f>Q165*H165</f>
        <v>0</v>
      </c>
      <c r="S165" s="177">
        <v>0</v>
      </c>
      <c r="T165" s="178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9" t="s">
        <v>137</v>
      </c>
      <c r="AT165" s="179" t="s">
        <v>133</v>
      </c>
      <c r="AU165" s="179" t="s">
        <v>92</v>
      </c>
      <c r="AY165" s="18" t="s">
        <v>131</v>
      </c>
      <c r="BE165" s="180">
        <f>IF(N165="základná",J165,0)</f>
        <v>0</v>
      </c>
      <c r="BF165" s="180">
        <f>IF(N165="znížená",J165,0)</f>
        <v>0</v>
      </c>
      <c r="BG165" s="180">
        <f>IF(N165="zákl. prenesená",J165,0)</f>
        <v>0</v>
      </c>
      <c r="BH165" s="180">
        <f>IF(N165="zníž. prenesená",J165,0)</f>
        <v>0</v>
      </c>
      <c r="BI165" s="180">
        <f>IF(N165="nulová",J165,0)</f>
        <v>0</v>
      </c>
      <c r="BJ165" s="18" t="s">
        <v>92</v>
      </c>
      <c r="BK165" s="180">
        <f>ROUND(I165*H165,2)</f>
        <v>0</v>
      </c>
      <c r="BL165" s="18" t="s">
        <v>137</v>
      </c>
      <c r="BM165" s="179" t="s">
        <v>191</v>
      </c>
    </row>
    <row r="166" spans="1:65" s="15" customFormat="1" ht="10.199999999999999" x14ac:dyDescent="0.2">
      <c r="B166" s="197"/>
      <c r="D166" s="182" t="s">
        <v>139</v>
      </c>
      <c r="E166" s="198" t="s">
        <v>1</v>
      </c>
      <c r="F166" s="199" t="s">
        <v>192</v>
      </c>
      <c r="H166" s="200">
        <v>1728.624</v>
      </c>
      <c r="I166" s="201"/>
      <c r="L166" s="197"/>
      <c r="M166" s="202"/>
      <c r="N166" s="203"/>
      <c r="O166" s="203"/>
      <c r="P166" s="203"/>
      <c r="Q166" s="203"/>
      <c r="R166" s="203"/>
      <c r="S166" s="203"/>
      <c r="T166" s="204"/>
      <c r="AT166" s="198" t="s">
        <v>139</v>
      </c>
      <c r="AU166" s="198" t="s">
        <v>92</v>
      </c>
      <c r="AV166" s="15" t="s">
        <v>92</v>
      </c>
      <c r="AW166" s="15" t="s">
        <v>31</v>
      </c>
      <c r="AX166" s="15" t="s">
        <v>75</v>
      </c>
      <c r="AY166" s="198" t="s">
        <v>131</v>
      </c>
    </row>
    <row r="167" spans="1:65" s="16" customFormat="1" ht="10.199999999999999" x14ac:dyDescent="0.2">
      <c r="B167" s="205"/>
      <c r="D167" s="182" t="s">
        <v>139</v>
      </c>
      <c r="E167" s="206" t="s">
        <v>1</v>
      </c>
      <c r="F167" s="207" t="s">
        <v>155</v>
      </c>
      <c r="H167" s="208">
        <v>1728.624</v>
      </c>
      <c r="I167" s="209"/>
      <c r="L167" s="205"/>
      <c r="M167" s="210"/>
      <c r="N167" s="211"/>
      <c r="O167" s="211"/>
      <c r="P167" s="211"/>
      <c r="Q167" s="211"/>
      <c r="R167" s="211"/>
      <c r="S167" s="211"/>
      <c r="T167" s="212"/>
      <c r="AT167" s="206" t="s">
        <v>139</v>
      </c>
      <c r="AU167" s="206" t="s">
        <v>92</v>
      </c>
      <c r="AV167" s="16" t="s">
        <v>137</v>
      </c>
      <c r="AW167" s="16" t="s">
        <v>31</v>
      </c>
      <c r="AX167" s="16" t="s">
        <v>83</v>
      </c>
      <c r="AY167" s="206" t="s">
        <v>131</v>
      </c>
    </row>
    <row r="168" spans="1:65" s="2" customFormat="1" ht="37.799999999999997" customHeight="1" x14ac:dyDescent="0.2">
      <c r="A168" s="33"/>
      <c r="B168" s="132"/>
      <c r="C168" s="167" t="s">
        <v>156</v>
      </c>
      <c r="D168" s="167" t="s">
        <v>133</v>
      </c>
      <c r="E168" s="168" t="s">
        <v>193</v>
      </c>
      <c r="F168" s="169" t="s">
        <v>194</v>
      </c>
      <c r="G168" s="170" t="s">
        <v>173</v>
      </c>
      <c r="H168" s="171">
        <v>34572.480000000003</v>
      </c>
      <c r="I168" s="172"/>
      <c r="J168" s="173">
        <f>ROUND(I168*H168,2)</f>
        <v>0</v>
      </c>
      <c r="K168" s="174"/>
      <c r="L168" s="34"/>
      <c r="M168" s="175" t="s">
        <v>1</v>
      </c>
      <c r="N168" s="176" t="s">
        <v>41</v>
      </c>
      <c r="O168" s="62"/>
      <c r="P168" s="177">
        <f>O168*H168</f>
        <v>0</v>
      </c>
      <c r="Q168" s="177">
        <v>0</v>
      </c>
      <c r="R168" s="177">
        <f>Q168*H168</f>
        <v>0</v>
      </c>
      <c r="S168" s="177">
        <v>0</v>
      </c>
      <c r="T168" s="178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9" t="s">
        <v>137</v>
      </c>
      <c r="AT168" s="179" t="s">
        <v>133</v>
      </c>
      <c r="AU168" s="179" t="s">
        <v>92</v>
      </c>
      <c r="AY168" s="18" t="s">
        <v>131</v>
      </c>
      <c r="BE168" s="180">
        <f>IF(N168="základná",J168,0)</f>
        <v>0</v>
      </c>
      <c r="BF168" s="180">
        <f>IF(N168="znížená",J168,0)</f>
        <v>0</v>
      </c>
      <c r="BG168" s="180">
        <f>IF(N168="zákl. prenesená",J168,0)</f>
        <v>0</v>
      </c>
      <c r="BH168" s="180">
        <f>IF(N168="zníž. prenesená",J168,0)</f>
        <v>0</v>
      </c>
      <c r="BI168" s="180">
        <f>IF(N168="nulová",J168,0)</f>
        <v>0</v>
      </c>
      <c r="BJ168" s="18" t="s">
        <v>92</v>
      </c>
      <c r="BK168" s="180">
        <f>ROUND(I168*H168,2)</f>
        <v>0</v>
      </c>
      <c r="BL168" s="18" t="s">
        <v>137</v>
      </c>
      <c r="BM168" s="179" t="s">
        <v>195</v>
      </c>
    </row>
    <row r="169" spans="1:65" s="15" customFormat="1" ht="10.199999999999999" x14ac:dyDescent="0.2">
      <c r="B169" s="197"/>
      <c r="D169" s="182" t="s">
        <v>139</v>
      </c>
      <c r="E169" s="198" t="s">
        <v>1</v>
      </c>
      <c r="F169" s="199" t="s">
        <v>192</v>
      </c>
      <c r="H169" s="200">
        <v>1728.624</v>
      </c>
      <c r="I169" s="201"/>
      <c r="L169" s="197"/>
      <c r="M169" s="202"/>
      <c r="N169" s="203"/>
      <c r="O169" s="203"/>
      <c r="P169" s="203"/>
      <c r="Q169" s="203"/>
      <c r="R169" s="203"/>
      <c r="S169" s="203"/>
      <c r="T169" s="204"/>
      <c r="AT169" s="198" t="s">
        <v>139</v>
      </c>
      <c r="AU169" s="198" t="s">
        <v>92</v>
      </c>
      <c r="AV169" s="15" t="s">
        <v>92</v>
      </c>
      <c r="AW169" s="15" t="s">
        <v>31</v>
      </c>
      <c r="AX169" s="15" t="s">
        <v>75</v>
      </c>
      <c r="AY169" s="198" t="s">
        <v>131</v>
      </c>
    </row>
    <row r="170" spans="1:65" s="16" customFormat="1" ht="10.199999999999999" x14ac:dyDescent="0.2">
      <c r="B170" s="205"/>
      <c r="D170" s="182" t="s">
        <v>139</v>
      </c>
      <c r="E170" s="206" t="s">
        <v>1</v>
      </c>
      <c r="F170" s="207" t="s">
        <v>155</v>
      </c>
      <c r="H170" s="208">
        <v>1728.624</v>
      </c>
      <c r="I170" s="209"/>
      <c r="L170" s="205"/>
      <c r="M170" s="210"/>
      <c r="N170" s="211"/>
      <c r="O170" s="211"/>
      <c r="P170" s="211"/>
      <c r="Q170" s="211"/>
      <c r="R170" s="211"/>
      <c r="S170" s="211"/>
      <c r="T170" s="212"/>
      <c r="AT170" s="206" t="s">
        <v>139</v>
      </c>
      <c r="AU170" s="206" t="s">
        <v>92</v>
      </c>
      <c r="AV170" s="16" t="s">
        <v>137</v>
      </c>
      <c r="AW170" s="16" t="s">
        <v>31</v>
      </c>
      <c r="AX170" s="16" t="s">
        <v>83</v>
      </c>
      <c r="AY170" s="206" t="s">
        <v>131</v>
      </c>
    </row>
    <row r="171" spans="1:65" s="15" customFormat="1" ht="10.199999999999999" x14ac:dyDescent="0.2">
      <c r="B171" s="197"/>
      <c r="D171" s="182" t="s">
        <v>139</v>
      </c>
      <c r="F171" s="199" t="s">
        <v>196</v>
      </c>
      <c r="H171" s="200">
        <v>34572.480000000003</v>
      </c>
      <c r="I171" s="201"/>
      <c r="L171" s="197"/>
      <c r="M171" s="202"/>
      <c r="N171" s="203"/>
      <c r="O171" s="203"/>
      <c r="P171" s="203"/>
      <c r="Q171" s="203"/>
      <c r="R171" s="203"/>
      <c r="S171" s="203"/>
      <c r="T171" s="204"/>
      <c r="AT171" s="198" t="s">
        <v>139</v>
      </c>
      <c r="AU171" s="198" t="s">
        <v>92</v>
      </c>
      <c r="AV171" s="15" t="s">
        <v>92</v>
      </c>
      <c r="AW171" s="15" t="s">
        <v>3</v>
      </c>
      <c r="AX171" s="15" t="s">
        <v>83</v>
      </c>
      <c r="AY171" s="198" t="s">
        <v>131</v>
      </c>
    </row>
    <row r="172" spans="1:65" s="2" customFormat="1" ht="24.15" customHeight="1" x14ac:dyDescent="0.2">
      <c r="A172" s="33"/>
      <c r="B172" s="132"/>
      <c r="C172" s="167" t="s">
        <v>197</v>
      </c>
      <c r="D172" s="167" t="s">
        <v>133</v>
      </c>
      <c r="E172" s="168" t="s">
        <v>198</v>
      </c>
      <c r="F172" s="169" t="s">
        <v>199</v>
      </c>
      <c r="G172" s="170" t="s">
        <v>173</v>
      </c>
      <c r="H172" s="171">
        <v>1607.62</v>
      </c>
      <c r="I172" s="172"/>
      <c r="J172" s="173">
        <f>ROUND(I172*H172,2)</f>
        <v>0</v>
      </c>
      <c r="K172" s="174"/>
      <c r="L172" s="34"/>
      <c r="M172" s="175" t="s">
        <v>1</v>
      </c>
      <c r="N172" s="176" t="s">
        <v>41</v>
      </c>
      <c r="O172" s="62"/>
      <c r="P172" s="177">
        <f>O172*H172</f>
        <v>0</v>
      </c>
      <c r="Q172" s="177">
        <v>0</v>
      </c>
      <c r="R172" s="177">
        <f>Q172*H172</f>
        <v>0</v>
      </c>
      <c r="S172" s="177">
        <v>0</v>
      </c>
      <c r="T172" s="178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9" t="s">
        <v>137</v>
      </c>
      <c r="AT172" s="179" t="s">
        <v>133</v>
      </c>
      <c r="AU172" s="179" t="s">
        <v>92</v>
      </c>
      <c r="AY172" s="18" t="s">
        <v>131</v>
      </c>
      <c r="BE172" s="180">
        <f>IF(N172="základná",J172,0)</f>
        <v>0</v>
      </c>
      <c r="BF172" s="180">
        <f>IF(N172="znížená",J172,0)</f>
        <v>0</v>
      </c>
      <c r="BG172" s="180">
        <f>IF(N172="zákl. prenesená",J172,0)</f>
        <v>0</v>
      </c>
      <c r="BH172" s="180">
        <f>IF(N172="zníž. prenesená",J172,0)</f>
        <v>0</v>
      </c>
      <c r="BI172" s="180">
        <f>IF(N172="nulová",J172,0)</f>
        <v>0</v>
      </c>
      <c r="BJ172" s="18" t="s">
        <v>92</v>
      </c>
      <c r="BK172" s="180">
        <f>ROUND(I172*H172,2)</f>
        <v>0</v>
      </c>
      <c r="BL172" s="18" t="s">
        <v>137</v>
      </c>
      <c r="BM172" s="179" t="s">
        <v>200</v>
      </c>
    </row>
    <row r="173" spans="1:65" s="15" customFormat="1" ht="10.199999999999999" x14ac:dyDescent="0.2">
      <c r="B173" s="197"/>
      <c r="D173" s="182" t="s">
        <v>139</v>
      </c>
      <c r="E173" s="198" t="s">
        <v>1</v>
      </c>
      <c r="F173" s="199" t="s">
        <v>201</v>
      </c>
      <c r="H173" s="200">
        <v>1607.62</v>
      </c>
      <c r="I173" s="201"/>
      <c r="L173" s="197"/>
      <c r="M173" s="202"/>
      <c r="N173" s="203"/>
      <c r="O173" s="203"/>
      <c r="P173" s="203"/>
      <c r="Q173" s="203"/>
      <c r="R173" s="203"/>
      <c r="S173" s="203"/>
      <c r="T173" s="204"/>
      <c r="AT173" s="198" t="s">
        <v>139</v>
      </c>
      <c r="AU173" s="198" t="s">
        <v>92</v>
      </c>
      <c r="AV173" s="15" t="s">
        <v>92</v>
      </c>
      <c r="AW173" s="15" t="s">
        <v>31</v>
      </c>
      <c r="AX173" s="15" t="s">
        <v>75</v>
      </c>
      <c r="AY173" s="198" t="s">
        <v>131</v>
      </c>
    </row>
    <row r="174" spans="1:65" s="16" customFormat="1" ht="10.199999999999999" x14ac:dyDescent="0.2">
      <c r="B174" s="205"/>
      <c r="D174" s="182" t="s">
        <v>139</v>
      </c>
      <c r="E174" s="206" t="s">
        <v>1</v>
      </c>
      <c r="F174" s="207" t="s">
        <v>155</v>
      </c>
      <c r="H174" s="208">
        <v>1607.62</v>
      </c>
      <c r="I174" s="209"/>
      <c r="L174" s="205"/>
      <c r="M174" s="210"/>
      <c r="N174" s="211"/>
      <c r="O174" s="211"/>
      <c r="P174" s="211"/>
      <c r="Q174" s="211"/>
      <c r="R174" s="211"/>
      <c r="S174" s="211"/>
      <c r="T174" s="212"/>
      <c r="AT174" s="206" t="s">
        <v>139</v>
      </c>
      <c r="AU174" s="206" t="s">
        <v>92</v>
      </c>
      <c r="AV174" s="16" t="s">
        <v>137</v>
      </c>
      <c r="AW174" s="16" t="s">
        <v>31</v>
      </c>
      <c r="AX174" s="16" t="s">
        <v>83</v>
      </c>
      <c r="AY174" s="206" t="s">
        <v>131</v>
      </c>
    </row>
    <row r="175" spans="1:65" s="2" customFormat="1" ht="24.15" customHeight="1" x14ac:dyDescent="0.2">
      <c r="A175" s="33"/>
      <c r="B175" s="132"/>
      <c r="C175" s="167" t="s">
        <v>202</v>
      </c>
      <c r="D175" s="167" t="s">
        <v>133</v>
      </c>
      <c r="E175" s="168" t="s">
        <v>203</v>
      </c>
      <c r="F175" s="169" t="s">
        <v>204</v>
      </c>
      <c r="G175" s="170" t="s">
        <v>173</v>
      </c>
      <c r="H175" s="171">
        <v>86.430999999999997</v>
      </c>
      <c r="I175" s="172"/>
      <c r="J175" s="173">
        <f>ROUND(I175*H175,2)</f>
        <v>0</v>
      </c>
      <c r="K175" s="174"/>
      <c r="L175" s="34"/>
      <c r="M175" s="175" t="s">
        <v>1</v>
      </c>
      <c r="N175" s="176" t="s">
        <v>41</v>
      </c>
      <c r="O175" s="62"/>
      <c r="P175" s="177">
        <f>O175*H175</f>
        <v>0</v>
      </c>
      <c r="Q175" s="177">
        <v>0</v>
      </c>
      <c r="R175" s="177">
        <f>Q175*H175</f>
        <v>0</v>
      </c>
      <c r="S175" s="177">
        <v>0</v>
      </c>
      <c r="T175" s="17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9" t="s">
        <v>137</v>
      </c>
      <c r="AT175" s="179" t="s">
        <v>133</v>
      </c>
      <c r="AU175" s="179" t="s">
        <v>92</v>
      </c>
      <c r="AY175" s="18" t="s">
        <v>131</v>
      </c>
      <c r="BE175" s="180">
        <f>IF(N175="základná",J175,0)</f>
        <v>0</v>
      </c>
      <c r="BF175" s="180">
        <f>IF(N175="znížená",J175,0)</f>
        <v>0</v>
      </c>
      <c r="BG175" s="180">
        <f>IF(N175="zákl. prenesená",J175,0)</f>
        <v>0</v>
      </c>
      <c r="BH175" s="180">
        <f>IF(N175="zníž. prenesená",J175,0)</f>
        <v>0</v>
      </c>
      <c r="BI175" s="180">
        <f>IF(N175="nulová",J175,0)</f>
        <v>0</v>
      </c>
      <c r="BJ175" s="18" t="s">
        <v>92</v>
      </c>
      <c r="BK175" s="180">
        <f>ROUND(I175*H175,2)</f>
        <v>0</v>
      </c>
      <c r="BL175" s="18" t="s">
        <v>137</v>
      </c>
      <c r="BM175" s="179" t="s">
        <v>205</v>
      </c>
    </row>
    <row r="176" spans="1:65" s="15" customFormat="1" ht="10.199999999999999" x14ac:dyDescent="0.2">
      <c r="B176" s="197"/>
      <c r="D176" s="182" t="s">
        <v>139</v>
      </c>
      <c r="E176" s="198" t="s">
        <v>1</v>
      </c>
      <c r="F176" s="199" t="s">
        <v>206</v>
      </c>
      <c r="H176" s="200">
        <v>86.430999999999997</v>
      </c>
      <c r="I176" s="201"/>
      <c r="L176" s="197"/>
      <c r="M176" s="202"/>
      <c r="N176" s="203"/>
      <c r="O176" s="203"/>
      <c r="P176" s="203"/>
      <c r="Q176" s="203"/>
      <c r="R176" s="203"/>
      <c r="S176" s="203"/>
      <c r="T176" s="204"/>
      <c r="AT176" s="198" t="s">
        <v>139</v>
      </c>
      <c r="AU176" s="198" t="s">
        <v>92</v>
      </c>
      <c r="AV176" s="15" t="s">
        <v>92</v>
      </c>
      <c r="AW176" s="15" t="s">
        <v>31</v>
      </c>
      <c r="AX176" s="15" t="s">
        <v>75</v>
      </c>
      <c r="AY176" s="198" t="s">
        <v>131</v>
      </c>
    </row>
    <row r="177" spans="1:65" s="16" customFormat="1" ht="10.199999999999999" x14ac:dyDescent="0.2">
      <c r="B177" s="205"/>
      <c r="D177" s="182" t="s">
        <v>139</v>
      </c>
      <c r="E177" s="206" t="s">
        <v>1</v>
      </c>
      <c r="F177" s="207" t="s">
        <v>155</v>
      </c>
      <c r="H177" s="208">
        <v>86.430999999999997</v>
      </c>
      <c r="I177" s="209"/>
      <c r="L177" s="205"/>
      <c r="M177" s="210"/>
      <c r="N177" s="211"/>
      <c r="O177" s="211"/>
      <c r="P177" s="211"/>
      <c r="Q177" s="211"/>
      <c r="R177" s="211"/>
      <c r="S177" s="211"/>
      <c r="T177" s="212"/>
      <c r="AT177" s="206" t="s">
        <v>139</v>
      </c>
      <c r="AU177" s="206" t="s">
        <v>92</v>
      </c>
      <c r="AV177" s="16" t="s">
        <v>137</v>
      </c>
      <c r="AW177" s="16" t="s">
        <v>31</v>
      </c>
      <c r="AX177" s="16" t="s">
        <v>83</v>
      </c>
      <c r="AY177" s="206" t="s">
        <v>131</v>
      </c>
    </row>
    <row r="178" spans="1:65" s="2" customFormat="1" ht="16.5" customHeight="1" x14ac:dyDescent="0.2">
      <c r="A178" s="33"/>
      <c r="B178" s="132"/>
      <c r="C178" s="167" t="s">
        <v>207</v>
      </c>
      <c r="D178" s="167" t="s">
        <v>133</v>
      </c>
      <c r="E178" s="168" t="s">
        <v>208</v>
      </c>
      <c r="F178" s="169" t="s">
        <v>209</v>
      </c>
      <c r="G178" s="170" t="s">
        <v>173</v>
      </c>
      <c r="H178" s="171">
        <v>34.572000000000003</v>
      </c>
      <c r="I178" s="172"/>
      <c r="J178" s="173">
        <f>ROUND(I178*H178,2)</f>
        <v>0</v>
      </c>
      <c r="K178" s="174"/>
      <c r="L178" s="34"/>
      <c r="M178" s="175" t="s">
        <v>1</v>
      </c>
      <c r="N178" s="176" t="s">
        <v>41</v>
      </c>
      <c r="O178" s="62"/>
      <c r="P178" s="177">
        <f>O178*H178</f>
        <v>0</v>
      </c>
      <c r="Q178" s="177">
        <v>0</v>
      </c>
      <c r="R178" s="177">
        <f>Q178*H178</f>
        <v>0</v>
      </c>
      <c r="S178" s="177">
        <v>0</v>
      </c>
      <c r="T178" s="17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9" t="s">
        <v>137</v>
      </c>
      <c r="AT178" s="179" t="s">
        <v>133</v>
      </c>
      <c r="AU178" s="179" t="s">
        <v>92</v>
      </c>
      <c r="AY178" s="18" t="s">
        <v>131</v>
      </c>
      <c r="BE178" s="180">
        <f>IF(N178="základná",J178,0)</f>
        <v>0</v>
      </c>
      <c r="BF178" s="180">
        <f>IF(N178="znížená",J178,0)</f>
        <v>0</v>
      </c>
      <c r="BG178" s="180">
        <f>IF(N178="zákl. prenesená",J178,0)</f>
        <v>0</v>
      </c>
      <c r="BH178" s="180">
        <f>IF(N178="zníž. prenesená",J178,0)</f>
        <v>0</v>
      </c>
      <c r="BI178" s="180">
        <f>IF(N178="nulová",J178,0)</f>
        <v>0</v>
      </c>
      <c r="BJ178" s="18" t="s">
        <v>92</v>
      </c>
      <c r="BK178" s="180">
        <f>ROUND(I178*H178,2)</f>
        <v>0</v>
      </c>
      <c r="BL178" s="18" t="s">
        <v>137</v>
      </c>
      <c r="BM178" s="179" t="s">
        <v>210</v>
      </c>
    </row>
    <row r="179" spans="1:65" s="15" customFormat="1" ht="10.199999999999999" x14ac:dyDescent="0.2">
      <c r="B179" s="197"/>
      <c r="D179" s="182" t="s">
        <v>139</v>
      </c>
      <c r="E179" s="198" t="s">
        <v>1</v>
      </c>
      <c r="F179" s="199" t="s">
        <v>211</v>
      </c>
      <c r="H179" s="200">
        <v>34.572000000000003</v>
      </c>
      <c r="I179" s="201"/>
      <c r="L179" s="197"/>
      <c r="M179" s="202"/>
      <c r="N179" s="203"/>
      <c r="O179" s="203"/>
      <c r="P179" s="203"/>
      <c r="Q179" s="203"/>
      <c r="R179" s="203"/>
      <c r="S179" s="203"/>
      <c r="T179" s="204"/>
      <c r="AT179" s="198" t="s">
        <v>139</v>
      </c>
      <c r="AU179" s="198" t="s">
        <v>92</v>
      </c>
      <c r="AV179" s="15" t="s">
        <v>92</v>
      </c>
      <c r="AW179" s="15" t="s">
        <v>31</v>
      </c>
      <c r="AX179" s="15" t="s">
        <v>75</v>
      </c>
      <c r="AY179" s="198" t="s">
        <v>131</v>
      </c>
    </row>
    <row r="180" spans="1:65" s="16" customFormat="1" ht="10.199999999999999" x14ac:dyDescent="0.2">
      <c r="B180" s="205"/>
      <c r="D180" s="182" t="s">
        <v>139</v>
      </c>
      <c r="E180" s="206" t="s">
        <v>1</v>
      </c>
      <c r="F180" s="207" t="s">
        <v>155</v>
      </c>
      <c r="H180" s="208">
        <v>34.572000000000003</v>
      </c>
      <c r="I180" s="209"/>
      <c r="L180" s="205"/>
      <c r="M180" s="210"/>
      <c r="N180" s="211"/>
      <c r="O180" s="211"/>
      <c r="P180" s="211"/>
      <c r="Q180" s="211"/>
      <c r="R180" s="211"/>
      <c r="S180" s="211"/>
      <c r="T180" s="212"/>
      <c r="AT180" s="206" t="s">
        <v>139</v>
      </c>
      <c r="AU180" s="206" t="s">
        <v>92</v>
      </c>
      <c r="AV180" s="16" t="s">
        <v>137</v>
      </c>
      <c r="AW180" s="16" t="s">
        <v>31</v>
      </c>
      <c r="AX180" s="16" t="s">
        <v>83</v>
      </c>
      <c r="AY180" s="206" t="s">
        <v>131</v>
      </c>
    </row>
    <row r="181" spans="1:65" s="2" customFormat="1" ht="37.799999999999997" customHeight="1" x14ac:dyDescent="0.2">
      <c r="A181" s="33"/>
      <c r="B181" s="132"/>
      <c r="C181" s="167" t="s">
        <v>212</v>
      </c>
      <c r="D181" s="167" t="s">
        <v>133</v>
      </c>
      <c r="E181" s="168" t="s">
        <v>213</v>
      </c>
      <c r="F181" s="169" t="s">
        <v>214</v>
      </c>
      <c r="G181" s="170" t="s">
        <v>136</v>
      </c>
      <c r="H181" s="171">
        <v>3812.7640000000001</v>
      </c>
      <c r="I181" s="172"/>
      <c r="J181" s="173">
        <f>ROUND(I181*H181,2)</f>
        <v>0</v>
      </c>
      <c r="K181" s="174"/>
      <c r="L181" s="34"/>
      <c r="M181" s="175" t="s">
        <v>1</v>
      </c>
      <c r="N181" s="176" t="s">
        <v>41</v>
      </c>
      <c r="O181" s="62"/>
      <c r="P181" s="177">
        <f>O181*H181</f>
        <v>0</v>
      </c>
      <c r="Q181" s="177">
        <v>1.2199999999999999E-3</v>
      </c>
      <c r="R181" s="177">
        <f>Q181*H181</f>
        <v>4.6515720800000002</v>
      </c>
      <c r="S181" s="177">
        <v>0.42</v>
      </c>
      <c r="T181" s="178">
        <f>S181*H181</f>
        <v>1601.36088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9" t="s">
        <v>137</v>
      </c>
      <c r="AT181" s="179" t="s">
        <v>133</v>
      </c>
      <c r="AU181" s="179" t="s">
        <v>92</v>
      </c>
      <c r="AY181" s="18" t="s">
        <v>131</v>
      </c>
      <c r="BE181" s="180">
        <f>IF(N181="základná",J181,0)</f>
        <v>0</v>
      </c>
      <c r="BF181" s="180">
        <f>IF(N181="znížená",J181,0)</f>
        <v>0</v>
      </c>
      <c r="BG181" s="180">
        <f>IF(N181="zákl. prenesená",J181,0)</f>
        <v>0</v>
      </c>
      <c r="BH181" s="180">
        <f>IF(N181="zníž. prenesená",J181,0)</f>
        <v>0</v>
      </c>
      <c r="BI181" s="180">
        <f>IF(N181="nulová",J181,0)</f>
        <v>0</v>
      </c>
      <c r="BJ181" s="18" t="s">
        <v>92</v>
      </c>
      <c r="BK181" s="180">
        <f>ROUND(I181*H181,2)</f>
        <v>0</v>
      </c>
      <c r="BL181" s="18" t="s">
        <v>137</v>
      </c>
      <c r="BM181" s="179" t="s">
        <v>215</v>
      </c>
    </row>
    <row r="182" spans="1:65" s="13" customFormat="1" ht="30.6" x14ac:dyDescent="0.2">
      <c r="B182" s="181"/>
      <c r="D182" s="182" t="s">
        <v>139</v>
      </c>
      <c r="E182" s="183" t="s">
        <v>1</v>
      </c>
      <c r="F182" s="184" t="s">
        <v>216</v>
      </c>
      <c r="H182" s="183" t="s">
        <v>1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3" t="s">
        <v>139</v>
      </c>
      <c r="AU182" s="183" t="s">
        <v>92</v>
      </c>
      <c r="AV182" s="13" t="s">
        <v>83</v>
      </c>
      <c r="AW182" s="13" t="s">
        <v>31</v>
      </c>
      <c r="AX182" s="13" t="s">
        <v>75</v>
      </c>
      <c r="AY182" s="183" t="s">
        <v>131</v>
      </c>
    </row>
    <row r="183" spans="1:65" s="13" customFormat="1" ht="10.199999999999999" x14ac:dyDescent="0.2">
      <c r="B183" s="181"/>
      <c r="D183" s="182" t="s">
        <v>139</v>
      </c>
      <c r="E183" s="183" t="s">
        <v>1</v>
      </c>
      <c r="F183" s="184" t="s">
        <v>217</v>
      </c>
      <c r="H183" s="183" t="s">
        <v>1</v>
      </c>
      <c r="I183" s="185"/>
      <c r="L183" s="181"/>
      <c r="M183" s="186"/>
      <c r="N183" s="187"/>
      <c r="O183" s="187"/>
      <c r="P183" s="187"/>
      <c r="Q183" s="187"/>
      <c r="R183" s="187"/>
      <c r="S183" s="187"/>
      <c r="T183" s="188"/>
      <c r="AT183" s="183" t="s">
        <v>139</v>
      </c>
      <c r="AU183" s="183" t="s">
        <v>92</v>
      </c>
      <c r="AV183" s="13" t="s">
        <v>83</v>
      </c>
      <c r="AW183" s="13" t="s">
        <v>31</v>
      </c>
      <c r="AX183" s="13" t="s">
        <v>75</v>
      </c>
      <c r="AY183" s="183" t="s">
        <v>131</v>
      </c>
    </row>
    <row r="184" spans="1:65" s="15" customFormat="1" ht="10.199999999999999" x14ac:dyDescent="0.2">
      <c r="B184" s="197"/>
      <c r="D184" s="182" t="s">
        <v>139</v>
      </c>
      <c r="E184" s="198" t="s">
        <v>1</v>
      </c>
      <c r="F184" s="199" t="s">
        <v>218</v>
      </c>
      <c r="H184" s="200">
        <v>3334.0479999999998</v>
      </c>
      <c r="I184" s="201"/>
      <c r="L184" s="197"/>
      <c r="M184" s="202"/>
      <c r="N184" s="203"/>
      <c r="O184" s="203"/>
      <c r="P184" s="203"/>
      <c r="Q184" s="203"/>
      <c r="R184" s="203"/>
      <c r="S184" s="203"/>
      <c r="T184" s="204"/>
      <c r="AT184" s="198" t="s">
        <v>139</v>
      </c>
      <c r="AU184" s="198" t="s">
        <v>92</v>
      </c>
      <c r="AV184" s="15" t="s">
        <v>92</v>
      </c>
      <c r="AW184" s="15" t="s">
        <v>31</v>
      </c>
      <c r="AX184" s="15" t="s">
        <v>75</v>
      </c>
      <c r="AY184" s="198" t="s">
        <v>131</v>
      </c>
    </row>
    <row r="185" spans="1:65" s="15" customFormat="1" ht="10.199999999999999" x14ac:dyDescent="0.2">
      <c r="B185" s="197"/>
      <c r="D185" s="182" t="s">
        <v>139</v>
      </c>
      <c r="E185" s="198" t="s">
        <v>1</v>
      </c>
      <c r="F185" s="199" t="s">
        <v>219</v>
      </c>
      <c r="H185" s="200">
        <v>148.54300000000001</v>
      </c>
      <c r="I185" s="201"/>
      <c r="L185" s="197"/>
      <c r="M185" s="202"/>
      <c r="N185" s="203"/>
      <c r="O185" s="203"/>
      <c r="P185" s="203"/>
      <c r="Q185" s="203"/>
      <c r="R185" s="203"/>
      <c r="S185" s="203"/>
      <c r="T185" s="204"/>
      <c r="AT185" s="198" t="s">
        <v>139</v>
      </c>
      <c r="AU185" s="198" t="s">
        <v>92</v>
      </c>
      <c r="AV185" s="15" t="s">
        <v>92</v>
      </c>
      <c r="AW185" s="15" t="s">
        <v>31</v>
      </c>
      <c r="AX185" s="15" t="s">
        <v>75</v>
      </c>
      <c r="AY185" s="198" t="s">
        <v>131</v>
      </c>
    </row>
    <row r="186" spans="1:65" s="15" customFormat="1" ht="10.199999999999999" x14ac:dyDescent="0.2">
      <c r="B186" s="197"/>
      <c r="D186" s="182" t="s">
        <v>139</v>
      </c>
      <c r="E186" s="198" t="s">
        <v>1</v>
      </c>
      <c r="F186" s="199" t="s">
        <v>220</v>
      </c>
      <c r="H186" s="200">
        <v>250.262</v>
      </c>
      <c r="I186" s="201"/>
      <c r="L186" s="197"/>
      <c r="M186" s="202"/>
      <c r="N186" s="203"/>
      <c r="O186" s="203"/>
      <c r="P186" s="203"/>
      <c r="Q186" s="203"/>
      <c r="R186" s="203"/>
      <c r="S186" s="203"/>
      <c r="T186" s="204"/>
      <c r="AT186" s="198" t="s">
        <v>139</v>
      </c>
      <c r="AU186" s="198" t="s">
        <v>92</v>
      </c>
      <c r="AV186" s="15" t="s">
        <v>92</v>
      </c>
      <c r="AW186" s="15" t="s">
        <v>31</v>
      </c>
      <c r="AX186" s="15" t="s">
        <v>75</v>
      </c>
      <c r="AY186" s="198" t="s">
        <v>131</v>
      </c>
    </row>
    <row r="187" spans="1:65" s="15" customFormat="1" ht="10.199999999999999" x14ac:dyDescent="0.2">
      <c r="B187" s="197"/>
      <c r="D187" s="182" t="s">
        <v>139</v>
      </c>
      <c r="E187" s="198" t="s">
        <v>1</v>
      </c>
      <c r="F187" s="199" t="s">
        <v>221</v>
      </c>
      <c r="H187" s="200">
        <v>79.911000000000001</v>
      </c>
      <c r="I187" s="201"/>
      <c r="L187" s="197"/>
      <c r="M187" s="202"/>
      <c r="N187" s="203"/>
      <c r="O187" s="203"/>
      <c r="P187" s="203"/>
      <c r="Q187" s="203"/>
      <c r="R187" s="203"/>
      <c r="S187" s="203"/>
      <c r="T187" s="204"/>
      <c r="AT187" s="198" t="s">
        <v>139</v>
      </c>
      <c r="AU187" s="198" t="s">
        <v>92</v>
      </c>
      <c r="AV187" s="15" t="s">
        <v>92</v>
      </c>
      <c r="AW187" s="15" t="s">
        <v>31</v>
      </c>
      <c r="AX187" s="15" t="s">
        <v>75</v>
      </c>
      <c r="AY187" s="198" t="s">
        <v>131</v>
      </c>
    </row>
    <row r="188" spans="1:65" s="16" customFormat="1" ht="10.199999999999999" x14ac:dyDescent="0.2">
      <c r="B188" s="205"/>
      <c r="D188" s="182" t="s">
        <v>139</v>
      </c>
      <c r="E188" s="206" t="s">
        <v>1</v>
      </c>
      <c r="F188" s="207" t="s">
        <v>155</v>
      </c>
      <c r="H188" s="208">
        <v>3812.7640000000001</v>
      </c>
      <c r="I188" s="209"/>
      <c r="L188" s="205"/>
      <c r="M188" s="210"/>
      <c r="N188" s="211"/>
      <c r="O188" s="211"/>
      <c r="P188" s="211"/>
      <c r="Q188" s="211"/>
      <c r="R188" s="211"/>
      <c r="S188" s="211"/>
      <c r="T188" s="212"/>
      <c r="AT188" s="206" t="s">
        <v>139</v>
      </c>
      <c r="AU188" s="206" t="s">
        <v>92</v>
      </c>
      <c r="AV188" s="16" t="s">
        <v>137</v>
      </c>
      <c r="AW188" s="16" t="s">
        <v>31</v>
      </c>
      <c r="AX188" s="16" t="s">
        <v>83</v>
      </c>
      <c r="AY188" s="206" t="s">
        <v>131</v>
      </c>
    </row>
    <row r="189" spans="1:65" s="2" customFormat="1" ht="37.799999999999997" customHeight="1" x14ac:dyDescent="0.2">
      <c r="A189" s="33"/>
      <c r="B189" s="132"/>
      <c r="C189" s="167" t="s">
        <v>222</v>
      </c>
      <c r="D189" s="167" t="s">
        <v>133</v>
      </c>
      <c r="E189" s="168" t="s">
        <v>223</v>
      </c>
      <c r="F189" s="169" t="s">
        <v>224</v>
      </c>
      <c r="G189" s="170" t="s">
        <v>136</v>
      </c>
      <c r="H189" s="171">
        <v>893.09699999999998</v>
      </c>
      <c r="I189" s="172"/>
      <c r="J189" s="173">
        <f>ROUND(I189*H189,2)</f>
        <v>0</v>
      </c>
      <c r="K189" s="174"/>
      <c r="L189" s="34"/>
      <c r="M189" s="175" t="s">
        <v>1</v>
      </c>
      <c r="N189" s="176" t="s">
        <v>41</v>
      </c>
      <c r="O189" s="62"/>
      <c r="P189" s="177">
        <f>O189*H189</f>
        <v>0</v>
      </c>
      <c r="Q189" s="177">
        <v>1.56E-3</v>
      </c>
      <c r="R189" s="177">
        <f>Q189*H189</f>
        <v>1.3932313199999999</v>
      </c>
      <c r="S189" s="177">
        <v>0.54</v>
      </c>
      <c r="T189" s="178">
        <f>S189*H189</f>
        <v>482.27238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9" t="s">
        <v>137</v>
      </c>
      <c r="AT189" s="179" t="s">
        <v>133</v>
      </c>
      <c r="AU189" s="179" t="s">
        <v>92</v>
      </c>
      <c r="AY189" s="18" t="s">
        <v>131</v>
      </c>
      <c r="BE189" s="180">
        <f>IF(N189="základná",J189,0)</f>
        <v>0</v>
      </c>
      <c r="BF189" s="180">
        <f>IF(N189="znížená",J189,0)</f>
        <v>0</v>
      </c>
      <c r="BG189" s="180">
        <f>IF(N189="zákl. prenesená",J189,0)</f>
        <v>0</v>
      </c>
      <c r="BH189" s="180">
        <f>IF(N189="zníž. prenesená",J189,0)</f>
        <v>0</v>
      </c>
      <c r="BI189" s="180">
        <f>IF(N189="nulová",J189,0)</f>
        <v>0</v>
      </c>
      <c r="BJ189" s="18" t="s">
        <v>92</v>
      </c>
      <c r="BK189" s="180">
        <f>ROUND(I189*H189,2)</f>
        <v>0</v>
      </c>
      <c r="BL189" s="18" t="s">
        <v>137</v>
      </c>
      <c r="BM189" s="179" t="s">
        <v>225</v>
      </c>
    </row>
    <row r="190" spans="1:65" s="13" customFormat="1" ht="30.6" x14ac:dyDescent="0.2">
      <c r="B190" s="181"/>
      <c r="D190" s="182" t="s">
        <v>139</v>
      </c>
      <c r="E190" s="183" t="s">
        <v>1</v>
      </c>
      <c r="F190" s="184" t="s">
        <v>226</v>
      </c>
      <c r="H190" s="183" t="s">
        <v>1</v>
      </c>
      <c r="I190" s="185"/>
      <c r="L190" s="181"/>
      <c r="M190" s="186"/>
      <c r="N190" s="187"/>
      <c r="O190" s="187"/>
      <c r="P190" s="187"/>
      <c r="Q190" s="187"/>
      <c r="R190" s="187"/>
      <c r="S190" s="187"/>
      <c r="T190" s="188"/>
      <c r="AT190" s="183" t="s">
        <v>139</v>
      </c>
      <c r="AU190" s="183" t="s">
        <v>92</v>
      </c>
      <c r="AV190" s="13" t="s">
        <v>83</v>
      </c>
      <c r="AW190" s="13" t="s">
        <v>31</v>
      </c>
      <c r="AX190" s="13" t="s">
        <v>75</v>
      </c>
      <c r="AY190" s="183" t="s">
        <v>131</v>
      </c>
    </row>
    <row r="191" spans="1:65" s="13" customFormat="1" ht="20.399999999999999" x14ac:dyDescent="0.2">
      <c r="B191" s="181"/>
      <c r="D191" s="182" t="s">
        <v>139</v>
      </c>
      <c r="E191" s="183" t="s">
        <v>1</v>
      </c>
      <c r="F191" s="184" t="s">
        <v>227</v>
      </c>
      <c r="H191" s="183" t="s">
        <v>1</v>
      </c>
      <c r="I191" s="185"/>
      <c r="L191" s="181"/>
      <c r="M191" s="186"/>
      <c r="N191" s="187"/>
      <c r="O191" s="187"/>
      <c r="P191" s="187"/>
      <c r="Q191" s="187"/>
      <c r="R191" s="187"/>
      <c r="S191" s="187"/>
      <c r="T191" s="188"/>
      <c r="AT191" s="183" t="s">
        <v>139</v>
      </c>
      <c r="AU191" s="183" t="s">
        <v>92</v>
      </c>
      <c r="AV191" s="13" t="s">
        <v>83</v>
      </c>
      <c r="AW191" s="13" t="s">
        <v>31</v>
      </c>
      <c r="AX191" s="13" t="s">
        <v>75</v>
      </c>
      <c r="AY191" s="183" t="s">
        <v>131</v>
      </c>
    </row>
    <row r="192" spans="1:65" s="13" customFormat="1" ht="10.199999999999999" x14ac:dyDescent="0.2">
      <c r="B192" s="181"/>
      <c r="D192" s="182" t="s">
        <v>139</v>
      </c>
      <c r="E192" s="183" t="s">
        <v>1</v>
      </c>
      <c r="F192" s="184" t="s">
        <v>228</v>
      </c>
      <c r="H192" s="183" t="s">
        <v>1</v>
      </c>
      <c r="I192" s="185"/>
      <c r="L192" s="181"/>
      <c r="M192" s="186"/>
      <c r="N192" s="187"/>
      <c r="O192" s="187"/>
      <c r="P192" s="187"/>
      <c r="Q192" s="187"/>
      <c r="R192" s="187"/>
      <c r="S192" s="187"/>
      <c r="T192" s="188"/>
      <c r="AT192" s="183" t="s">
        <v>139</v>
      </c>
      <c r="AU192" s="183" t="s">
        <v>92</v>
      </c>
      <c r="AV192" s="13" t="s">
        <v>83</v>
      </c>
      <c r="AW192" s="13" t="s">
        <v>31</v>
      </c>
      <c r="AX192" s="13" t="s">
        <v>75</v>
      </c>
      <c r="AY192" s="183" t="s">
        <v>131</v>
      </c>
    </row>
    <row r="193" spans="1:51" s="15" customFormat="1" ht="10.199999999999999" x14ac:dyDescent="0.2">
      <c r="B193" s="197"/>
      <c r="D193" s="182" t="s">
        <v>139</v>
      </c>
      <c r="E193" s="198" t="s">
        <v>1</v>
      </c>
      <c r="F193" s="199" t="s">
        <v>229</v>
      </c>
      <c r="H193" s="200">
        <v>613.49099999999999</v>
      </c>
      <c r="I193" s="201"/>
      <c r="L193" s="197"/>
      <c r="M193" s="202"/>
      <c r="N193" s="203"/>
      <c r="O193" s="203"/>
      <c r="P193" s="203"/>
      <c r="Q193" s="203"/>
      <c r="R193" s="203"/>
      <c r="S193" s="203"/>
      <c r="T193" s="204"/>
      <c r="AT193" s="198" t="s">
        <v>139</v>
      </c>
      <c r="AU193" s="198" t="s">
        <v>92</v>
      </c>
      <c r="AV193" s="15" t="s">
        <v>92</v>
      </c>
      <c r="AW193" s="15" t="s">
        <v>31</v>
      </c>
      <c r="AX193" s="15" t="s">
        <v>75</v>
      </c>
      <c r="AY193" s="198" t="s">
        <v>131</v>
      </c>
    </row>
    <row r="194" spans="1:51" s="13" customFormat="1" ht="10.199999999999999" x14ac:dyDescent="0.2">
      <c r="B194" s="181"/>
      <c r="D194" s="182" t="s">
        <v>139</v>
      </c>
      <c r="E194" s="183" t="s">
        <v>1</v>
      </c>
      <c r="F194" s="184" t="s">
        <v>230</v>
      </c>
      <c r="H194" s="183" t="s">
        <v>1</v>
      </c>
      <c r="I194" s="185"/>
      <c r="L194" s="181"/>
      <c r="M194" s="186"/>
      <c r="N194" s="187"/>
      <c r="O194" s="187"/>
      <c r="P194" s="187"/>
      <c r="Q194" s="187"/>
      <c r="R194" s="187"/>
      <c r="S194" s="187"/>
      <c r="T194" s="188"/>
      <c r="AT194" s="183" t="s">
        <v>139</v>
      </c>
      <c r="AU194" s="183" t="s">
        <v>92</v>
      </c>
      <c r="AV194" s="13" t="s">
        <v>83</v>
      </c>
      <c r="AW194" s="13" t="s">
        <v>31</v>
      </c>
      <c r="AX194" s="13" t="s">
        <v>75</v>
      </c>
      <c r="AY194" s="183" t="s">
        <v>131</v>
      </c>
    </row>
    <row r="195" spans="1:51" s="15" customFormat="1" ht="10.199999999999999" x14ac:dyDescent="0.2">
      <c r="B195" s="197"/>
      <c r="D195" s="182" t="s">
        <v>139</v>
      </c>
      <c r="E195" s="198" t="s">
        <v>1</v>
      </c>
      <c r="F195" s="199" t="s">
        <v>231</v>
      </c>
      <c r="H195" s="200">
        <v>279.60599999999999</v>
      </c>
      <c r="I195" s="201"/>
      <c r="L195" s="197"/>
      <c r="M195" s="202"/>
      <c r="N195" s="203"/>
      <c r="O195" s="203"/>
      <c r="P195" s="203"/>
      <c r="Q195" s="203"/>
      <c r="R195" s="203"/>
      <c r="S195" s="203"/>
      <c r="T195" s="204"/>
      <c r="AT195" s="198" t="s">
        <v>139</v>
      </c>
      <c r="AU195" s="198" t="s">
        <v>92</v>
      </c>
      <c r="AV195" s="15" t="s">
        <v>92</v>
      </c>
      <c r="AW195" s="15" t="s">
        <v>31</v>
      </c>
      <c r="AX195" s="15" t="s">
        <v>75</v>
      </c>
      <c r="AY195" s="198" t="s">
        <v>131</v>
      </c>
    </row>
    <row r="196" spans="1:51" s="16" customFormat="1" ht="10.199999999999999" x14ac:dyDescent="0.2">
      <c r="B196" s="205"/>
      <c r="D196" s="182" t="s">
        <v>139</v>
      </c>
      <c r="E196" s="206" t="s">
        <v>1</v>
      </c>
      <c r="F196" s="207" t="s">
        <v>155</v>
      </c>
      <c r="H196" s="208">
        <v>893.09699999999998</v>
      </c>
      <c r="I196" s="209"/>
      <c r="L196" s="205"/>
      <c r="M196" s="213"/>
      <c r="N196" s="214"/>
      <c r="O196" s="214"/>
      <c r="P196" s="214"/>
      <c r="Q196" s="214"/>
      <c r="R196" s="214"/>
      <c r="S196" s="214"/>
      <c r="T196" s="215"/>
      <c r="AT196" s="206" t="s">
        <v>139</v>
      </c>
      <c r="AU196" s="206" t="s">
        <v>92</v>
      </c>
      <c r="AV196" s="16" t="s">
        <v>137</v>
      </c>
      <c r="AW196" s="16" t="s">
        <v>31</v>
      </c>
      <c r="AX196" s="16" t="s">
        <v>83</v>
      </c>
      <c r="AY196" s="206" t="s">
        <v>131</v>
      </c>
    </row>
    <row r="197" spans="1:51" s="2" customFormat="1" ht="6.9" customHeight="1" x14ac:dyDescent="0.2">
      <c r="A197" s="33"/>
      <c r="B197" s="51"/>
      <c r="C197" s="52"/>
      <c r="D197" s="52"/>
      <c r="E197" s="52"/>
      <c r="F197" s="52"/>
      <c r="G197" s="52"/>
      <c r="H197" s="52"/>
      <c r="I197" s="52"/>
      <c r="J197" s="52"/>
      <c r="K197" s="52"/>
      <c r="L197" s="34"/>
      <c r="M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9" spans="1:51" ht="24" customHeight="1" x14ac:dyDescent="0.2">
      <c r="B199" s="271" t="s">
        <v>361</v>
      </c>
      <c r="C199" s="272"/>
      <c r="D199" s="272"/>
      <c r="E199" s="272"/>
      <c r="F199" s="272"/>
      <c r="G199" s="273"/>
      <c r="H199" s="273"/>
    </row>
    <row r="200" spans="1:51" ht="40.799999999999997" customHeight="1" x14ac:dyDescent="0.25">
      <c r="B200" s="274" t="s">
        <v>362</v>
      </c>
      <c r="C200" s="275"/>
      <c r="D200" s="275"/>
      <c r="E200" s="275"/>
      <c r="F200" s="275"/>
      <c r="G200" s="275"/>
      <c r="H200" s="275"/>
    </row>
    <row r="201" spans="1:51" ht="85.2" customHeight="1" x14ac:dyDescent="0.2">
      <c r="B201" s="274" t="s">
        <v>363</v>
      </c>
      <c r="C201" s="274"/>
      <c r="D201" s="274"/>
      <c r="E201" s="274"/>
      <c r="F201" s="274"/>
      <c r="G201" s="274"/>
      <c r="H201" s="274"/>
    </row>
    <row r="202" spans="1:51" ht="79.2" customHeight="1" x14ac:dyDescent="0.2">
      <c r="B202" s="274" t="s">
        <v>364</v>
      </c>
      <c r="C202" s="274"/>
      <c r="D202" s="274"/>
      <c r="E202" s="274"/>
      <c r="F202" s="274"/>
      <c r="G202" s="274"/>
      <c r="H202" s="274"/>
    </row>
    <row r="203" spans="1:51" ht="44.4" customHeight="1" x14ac:dyDescent="0.2">
      <c r="B203" s="274" t="s">
        <v>365</v>
      </c>
      <c r="C203" s="274"/>
      <c r="D203" s="274"/>
      <c r="E203" s="274"/>
      <c r="F203" s="274"/>
      <c r="G203" s="274"/>
      <c r="H203" s="274"/>
    </row>
    <row r="204" spans="1:51" ht="77.400000000000006" customHeight="1" x14ac:dyDescent="0.2">
      <c r="B204" s="274" t="s">
        <v>366</v>
      </c>
      <c r="C204" s="274"/>
      <c r="D204" s="274"/>
      <c r="E204" s="274"/>
      <c r="F204" s="274"/>
      <c r="G204" s="274"/>
      <c r="H204" s="274"/>
    </row>
    <row r="205" spans="1:51" ht="54" customHeight="1" x14ac:dyDescent="0.2">
      <c r="B205" s="274" t="s">
        <v>367</v>
      </c>
      <c r="C205" s="274"/>
      <c r="D205" s="274"/>
      <c r="E205" s="274"/>
      <c r="F205" s="274"/>
      <c r="G205" s="274"/>
      <c r="H205" s="274"/>
    </row>
    <row r="206" spans="1:51" ht="36.6" customHeight="1" x14ac:dyDescent="0.2">
      <c r="B206" s="274" t="s">
        <v>368</v>
      </c>
      <c r="C206" s="274"/>
      <c r="D206" s="274"/>
      <c r="E206" s="274"/>
      <c r="F206" s="274"/>
      <c r="G206" s="274"/>
      <c r="H206" s="274"/>
    </row>
  </sheetData>
  <autoFilter ref="C128:K196" xr:uid="{00000000-0009-0000-0000-000001000000}"/>
  <mergeCells count="21">
    <mergeCell ref="B206:H206"/>
    <mergeCell ref="B201:H201"/>
    <mergeCell ref="B202:H202"/>
    <mergeCell ref="B203:H203"/>
    <mergeCell ref="B204:H204"/>
    <mergeCell ref="B205:H205"/>
    <mergeCell ref="D107:F107"/>
    <mergeCell ref="E119:H119"/>
    <mergeCell ref="E121:H121"/>
    <mergeCell ref="L2:V2"/>
    <mergeCell ref="B200:H200"/>
    <mergeCell ref="E87:H87"/>
    <mergeCell ref="D103:F103"/>
    <mergeCell ref="D104:F104"/>
    <mergeCell ref="D105:F105"/>
    <mergeCell ref="D106:F106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6"/>
  <sheetViews>
    <sheetView showGridLines="0" view="pageBreakPreview" topLeftCell="A172" zoomScale="60" zoomScaleNormal="100" workbookViewId="0">
      <selection activeCell="B184" sqref="B184:H184"/>
    </sheetView>
  </sheetViews>
  <sheetFormatPr defaultRowHeight="14.4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L2" s="264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8" t="s">
        <v>86</v>
      </c>
    </row>
    <row r="3" spans="1:46" s="1" customFormat="1" ht="6.9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" customHeight="1" x14ac:dyDescent="0.2">
      <c r="B4" s="21"/>
      <c r="D4" s="22" t="s">
        <v>93</v>
      </c>
      <c r="L4" s="21"/>
      <c r="M4" s="98" t="s">
        <v>9</v>
      </c>
      <c r="AT4" s="18" t="s">
        <v>3</v>
      </c>
    </row>
    <row r="5" spans="1:46" s="1" customFormat="1" ht="6.9" customHeight="1" x14ac:dyDescent="0.2">
      <c r="B5" s="21"/>
      <c r="L5" s="21"/>
    </row>
    <row r="6" spans="1:46" s="1" customFormat="1" ht="12" customHeight="1" x14ac:dyDescent="0.2">
      <c r="B6" s="21"/>
      <c r="D6" s="28" t="s">
        <v>15</v>
      </c>
      <c r="L6" s="21"/>
    </row>
    <row r="7" spans="1:46" s="1" customFormat="1" ht="16.5" customHeight="1" x14ac:dyDescent="0.2">
      <c r="B7" s="21"/>
      <c r="E7" s="265" t="str">
        <f>'Rekapitulácia stavby'!K6</f>
        <v>Búracie práce materská škola Tramín</v>
      </c>
      <c r="F7" s="266"/>
      <c r="G7" s="266"/>
      <c r="H7" s="266"/>
      <c r="L7" s="21"/>
    </row>
    <row r="8" spans="1:46" s="2" customFormat="1" ht="12" customHeight="1" x14ac:dyDescent="0.2">
      <c r="A8" s="33"/>
      <c r="B8" s="34"/>
      <c r="C8" s="33"/>
      <c r="D8" s="28" t="s">
        <v>94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 x14ac:dyDescent="0.2">
      <c r="A9" s="33"/>
      <c r="B9" s="34"/>
      <c r="C9" s="33"/>
      <c r="D9" s="33"/>
      <c r="E9" s="245" t="s">
        <v>232</v>
      </c>
      <c r="F9" s="267"/>
      <c r="G9" s="267"/>
      <c r="H9" s="26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0.199999999999999" x14ac:dyDescent="0.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 x14ac:dyDescent="0.2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 x14ac:dyDescent="0.2">
      <c r="A12" s="33"/>
      <c r="B12" s="34"/>
      <c r="C12" s="33"/>
      <c r="D12" s="28" t="s">
        <v>19</v>
      </c>
      <c r="E12" s="33"/>
      <c r="F12" s="26" t="s">
        <v>96</v>
      </c>
      <c r="G12" s="33"/>
      <c r="H12" s="33"/>
      <c r="I12" s="28" t="s">
        <v>21</v>
      </c>
      <c r="J12" s="59" t="str">
        <f>'Rekapitulácia stavby'!AN8</f>
        <v>19. 11. 2021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 x14ac:dyDescent="0.2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 x14ac:dyDescent="0.2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tr">
        <f>IF('Rekapitulácia stavby'!AN10="","",'Rekapitulácia stavby'!AN10)</f>
        <v/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 x14ac:dyDescent="0.2">
      <c r="A15" s="33"/>
      <c r="B15" s="34"/>
      <c r="C15" s="33"/>
      <c r="D15" s="33"/>
      <c r="E15" s="26" t="str">
        <f>IF('Rekapitulácia stavby'!E11="","",'Rekapitulácia stavby'!E11)</f>
        <v xml:space="preserve">Mestská časť Bratislava - Rača </v>
      </c>
      <c r="F15" s="33"/>
      <c r="G15" s="33"/>
      <c r="H15" s="33"/>
      <c r="I15" s="28" t="s">
        <v>26</v>
      </c>
      <c r="J15" s="26" t="str">
        <f>IF('Rekapitulácia stavby'!AN11="","",'Rekapitulácia stavby'!AN11)</f>
        <v/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 x14ac:dyDescent="0.2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x14ac:dyDescent="0.2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x14ac:dyDescent="0.2">
      <c r="A18" s="33"/>
      <c r="B18" s="34"/>
      <c r="C18" s="33"/>
      <c r="D18" s="33"/>
      <c r="E18" s="268" t="str">
        <f>'Rekapitulácia stavby'!E14</f>
        <v>Vyplň údaj</v>
      </c>
      <c r="F18" s="226"/>
      <c r="G18" s="226"/>
      <c r="H18" s="226"/>
      <c r="I18" s="28" t="s">
        <v>26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 x14ac:dyDescent="0.2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x14ac:dyDescent="0.2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tr">
        <f>IF('Rekapitulácia stavby'!AN16="","",'Rekapitulácia stavby'!AN16)</f>
        <v/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x14ac:dyDescent="0.2">
      <c r="A21" s="33"/>
      <c r="B21" s="34"/>
      <c r="C21" s="33"/>
      <c r="D21" s="33"/>
      <c r="E21" s="26" t="str">
        <f>IF('Rekapitulácia stavby'!E17="","",'Rekapitulácia stavby'!E17)</f>
        <v>Pantograph spol.s.r.o.</v>
      </c>
      <c r="F21" s="33"/>
      <c r="G21" s="33"/>
      <c r="H21" s="33"/>
      <c r="I21" s="28" t="s">
        <v>26</v>
      </c>
      <c r="J21" s="26" t="str">
        <f>IF('Rekapitulácia stavby'!AN17="","",'Rekapitulácia stavby'!AN17)</f>
        <v/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 x14ac:dyDescent="0.2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x14ac:dyDescent="0.2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tr">
        <f>IF('Rekapitulácia stavby'!AN19="","",'Rekapitulácia stavby'!AN19)</f>
        <v/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x14ac:dyDescent="0.2">
      <c r="A24" s="33"/>
      <c r="B24" s="34"/>
      <c r="C24" s="33"/>
      <c r="D24" s="33"/>
      <c r="E24" s="26" t="str">
        <f>IF('Rekapitulácia stavby'!E20="","",'Rekapitulácia stavby'!E20)</f>
        <v>Rosoft,s.r.o.</v>
      </c>
      <c r="F24" s="33"/>
      <c r="G24" s="33"/>
      <c r="H24" s="33"/>
      <c r="I24" s="28" t="s">
        <v>26</v>
      </c>
      <c r="J24" s="26" t="str">
        <f>IF('Rekapitulácia stavby'!AN20="","",'Rekapitulácia stavby'!AN20)</f>
        <v/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 x14ac:dyDescent="0.2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x14ac:dyDescent="0.2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x14ac:dyDescent="0.2">
      <c r="A27" s="99"/>
      <c r="B27" s="100"/>
      <c r="C27" s="99"/>
      <c r="D27" s="99"/>
      <c r="E27" s="231" t="s">
        <v>1</v>
      </c>
      <c r="F27" s="231"/>
      <c r="G27" s="231"/>
      <c r="H27" s="231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" customHeight="1" x14ac:dyDescent="0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 x14ac:dyDescent="0.2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" customHeight="1" x14ac:dyDescent="0.2">
      <c r="A30" s="33"/>
      <c r="B30" s="34"/>
      <c r="C30" s="33"/>
      <c r="D30" s="26" t="s">
        <v>97</v>
      </c>
      <c r="E30" s="33"/>
      <c r="F30" s="33"/>
      <c r="G30" s="33"/>
      <c r="H30" s="33"/>
      <c r="I30" s="33"/>
      <c r="J30" s="102">
        <f>J96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" customHeight="1" x14ac:dyDescent="0.2">
      <c r="A31" s="33"/>
      <c r="B31" s="34"/>
      <c r="C31" s="33"/>
      <c r="D31" s="103" t="s">
        <v>98</v>
      </c>
      <c r="E31" s="33"/>
      <c r="F31" s="33"/>
      <c r="G31" s="33"/>
      <c r="H31" s="33"/>
      <c r="I31" s="33"/>
      <c r="J31" s="102">
        <f>J103</f>
        <v>0</v>
      </c>
      <c r="K31" s="33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 x14ac:dyDescent="0.2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5">
        <f>ROUND(J30 + J31,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 x14ac:dyDescent="0.2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 x14ac:dyDescent="0.2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x14ac:dyDescent="0.2">
      <c r="A35" s="33"/>
      <c r="B35" s="34"/>
      <c r="C35" s="33"/>
      <c r="D35" s="105" t="s">
        <v>39</v>
      </c>
      <c r="E35" s="39" t="s">
        <v>40</v>
      </c>
      <c r="F35" s="106">
        <f>ROUND((SUM(BE103:BE110) + SUM(BE130:BE176)),  2)</f>
        <v>0</v>
      </c>
      <c r="G35" s="107"/>
      <c r="H35" s="107"/>
      <c r="I35" s="108">
        <v>0.2</v>
      </c>
      <c r="J35" s="106">
        <f>ROUND(((SUM(BE103:BE110) + SUM(BE130:BE176))*I35),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x14ac:dyDescent="0.2">
      <c r="A36" s="33"/>
      <c r="B36" s="34"/>
      <c r="C36" s="33"/>
      <c r="D36" s="33"/>
      <c r="E36" s="39" t="s">
        <v>41</v>
      </c>
      <c r="F36" s="106">
        <f>ROUND((SUM(BF103:BF110) + SUM(BF130:BF176)),  2)</f>
        <v>0</v>
      </c>
      <c r="G36" s="107"/>
      <c r="H36" s="107"/>
      <c r="I36" s="108">
        <v>0.2</v>
      </c>
      <c r="J36" s="106">
        <f>ROUND(((SUM(BF103:BF110) + SUM(BF130:BF176))*I36),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 x14ac:dyDescent="0.2">
      <c r="A37" s="33"/>
      <c r="B37" s="34"/>
      <c r="C37" s="33"/>
      <c r="D37" s="33"/>
      <c r="E37" s="28" t="s">
        <v>42</v>
      </c>
      <c r="F37" s="109">
        <f>ROUND((SUM(BG103:BG110) + SUM(BG130:BG176)),  2)</f>
        <v>0</v>
      </c>
      <c r="G37" s="33"/>
      <c r="H37" s="33"/>
      <c r="I37" s="110">
        <v>0.2</v>
      </c>
      <c r="J37" s="109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hidden="1" customHeight="1" x14ac:dyDescent="0.2">
      <c r="A38" s="33"/>
      <c r="B38" s="34"/>
      <c r="C38" s="33"/>
      <c r="D38" s="33"/>
      <c r="E38" s="28" t="s">
        <v>43</v>
      </c>
      <c r="F38" s="109">
        <f>ROUND((SUM(BH103:BH110) + SUM(BH130:BH176)),  2)</f>
        <v>0</v>
      </c>
      <c r="G38" s="33"/>
      <c r="H38" s="33"/>
      <c r="I38" s="110">
        <v>0.2</v>
      </c>
      <c r="J38" s="109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 x14ac:dyDescent="0.2">
      <c r="A39" s="33"/>
      <c r="B39" s="34"/>
      <c r="C39" s="33"/>
      <c r="D39" s="33"/>
      <c r="E39" s="39" t="s">
        <v>44</v>
      </c>
      <c r="F39" s="106">
        <f>ROUND((SUM(BI103:BI110) + SUM(BI130:BI176)),  2)</f>
        <v>0</v>
      </c>
      <c r="G39" s="107"/>
      <c r="H39" s="107"/>
      <c r="I39" s="108">
        <v>0</v>
      </c>
      <c r="J39" s="106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" customHeight="1" x14ac:dyDescent="0.2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 x14ac:dyDescent="0.2">
      <c r="A41" s="33"/>
      <c r="B41" s="34"/>
      <c r="C41" s="111"/>
      <c r="D41" s="112" t="s">
        <v>45</v>
      </c>
      <c r="E41" s="64"/>
      <c r="F41" s="64"/>
      <c r="G41" s="113" t="s">
        <v>46</v>
      </c>
      <c r="H41" s="114" t="s">
        <v>47</v>
      </c>
      <c r="I41" s="64"/>
      <c r="J41" s="115">
        <f>SUM(J32:J39)</f>
        <v>0</v>
      </c>
      <c r="K41" s="116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 x14ac:dyDescent="0.2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" customHeight="1" x14ac:dyDescent="0.2">
      <c r="B43" s="21"/>
      <c r="L43" s="21"/>
    </row>
    <row r="44" spans="1:31" s="1" customFormat="1" ht="14.4" customHeight="1" x14ac:dyDescent="0.2">
      <c r="B44" s="21"/>
      <c r="L44" s="21"/>
    </row>
    <row r="45" spans="1:31" s="1" customFormat="1" ht="14.4" customHeight="1" x14ac:dyDescent="0.2">
      <c r="B45" s="21"/>
      <c r="L45" s="21"/>
    </row>
    <row r="46" spans="1:31" s="1" customFormat="1" ht="14.4" customHeight="1" x14ac:dyDescent="0.2">
      <c r="B46" s="21"/>
      <c r="L46" s="21"/>
    </row>
    <row r="47" spans="1:31" s="1" customFormat="1" ht="14.4" customHeight="1" x14ac:dyDescent="0.2">
      <c r="B47" s="21"/>
      <c r="L47" s="21"/>
    </row>
    <row r="48" spans="1:31" s="1" customFormat="1" ht="14.4" customHeight="1" x14ac:dyDescent="0.2">
      <c r="B48" s="21"/>
      <c r="L48" s="21"/>
    </row>
    <row r="49" spans="1:31" s="1" customFormat="1" ht="14.4" customHeight="1" x14ac:dyDescent="0.2">
      <c r="B49" s="21"/>
      <c r="L49" s="21"/>
    </row>
    <row r="50" spans="1:31" s="2" customFormat="1" ht="14.4" customHeight="1" x14ac:dyDescent="0.2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 ht="10.199999999999999" x14ac:dyDescent="0.2">
      <c r="B51" s="21"/>
      <c r="L51" s="21"/>
    </row>
    <row r="52" spans="1:31" ht="10.199999999999999" x14ac:dyDescent="0.2">
      <c r="B52" s="21"/>
      <c r="L52" s="21"/>
    </row>
    <row r="53" spans="1:31" ht="10.199999999999999" x14ac:dyDescent="0.2">
      <c r="B53" s="21"/>
      <c r="L53" s="21"/>
    </row>
    <row r="54" spans="1:31" ht="10.199999999999999" x14ac:dyDescent="0.2">
      <c r="B54" s="21"/>
      <c r="L54" s="21"/>
    </row>
    <row r="55" spans="1:31" ht="10.199999999999999" x14ac:dyDescent="0.2">
      <c r="B55" s="21"/>
      <c r="L55" s="21"/>
    </row>
    <row r="56" spans="1:31" ht="10.199999999999999" x14ac:dyDescent="0.2">
      <c r="B56" s="21"/>
      <c r="L56" s="21"/>
    </row>
    <row r="57" spans="1:31" ht="10.199999999999999" x14ac:dyDescent="0.2">
      <c r="B57" s="21"/>
      <c r="L57" s="21"/>
    </row>
    <row r="58" spans="1:31" ht="10.199999999999999" x14ac:dyDescent="0.2">
      <c r="B58" s="21"/>
      <c r="L58" s="21"/>
    </row>
    <row r="59" spans="1:31" ht="10.199999999999999" x14ac:dyDescent="0.2">
      <c r="B59" s="21"/>
      <c r="L59" s="21"/>
    </row>
    <row r="60" spans="1:31" ht="10.199999999999999" x14ac:dyDescent="0.2">
      <c r="B60" s="21"/>
      <c r="L60" s="21"/>
    </row>
    <row r="61" spans="1:31" s="2" customFormat="1" ht="13.2" x14ac:dyDescent="0.2">
      <c r="A61" s="33"/>
      <c r="B61" s="34"/>
      <c r="C61" s="33"/>
      <c r="D61" s="49" t="s">
        <v>50</v>
      </c>
      <c r="E61" s="36"/>
      <c r="F61" s="117" t="s">
        <v>51</v>
      </c>
      <c r="G61" s="49" t="s">
        <v>50</v>
      </c>
      <c r="H61" s="36"/>
      <c r="I61" s="36"/>
      <c r="J61" s="118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0.199999999999999" x14ac:dyDescent="0.2">
      <c r="B62" s="21"/>
      <c r="L62" s="21"/>
    </row>
    <row r="63" spans="1:31" ht="10.199999999999999" x14ac:dyDescent="0.2">
      <c r="B63" s="21"/>
      <c r="L63" s="21"/>
    </row>
    <row r="64" spans="1:31" ht="10.199999999999999" x14ac:dyDescent="0.2">
      <c r="B64" s="21"/>
      <c r="L64" s="21"/>
    </row>
    <row r="65" spans="1:31" s="2" customFormat="1" ht="13.2" x14ac:dyDescent="0.2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0.199999999999999" x14ac:dyDescent="0.2">
      <c r="B66" s="21"/>
      <c r="L66" s="21"/>
    </row>
    <row r="67" spans="1:31" ht="10.199999999999999" x14ac:dyDescent="0.2">
      <c r="B67" s="21"/>
      <c r="L67" s="21"/>
    </row>
    <row r="68" spans="1:31" ht="10.199999999999999" x14ac:dyDescent="0.2">
      <c r="B68" s="21"/>
      <c r="L68" s="21"/>
    </row>
    <row r="69" spans="1:31" ht="10.199999999999999" x14ac:dyDescent="0.2">
      <c r="B69" s="21"/>
      <c r="L69" s="21"/>
    </row>
    <row r="70" spans="1:31" ht="10.199999999999999" x14ac:dyDescent="0.2">
      <c r="B70" s="21"/>
      <c r="L70" s="21"/>
    </row>
    <row r="71" spans="1:31" ht="10.199999999999999" x14ac:dyDescent="0.2">
      <c r="B71" s="21"/>
      <c r="L71" s="21"/>
    </row>
    <row r="72" spans="1:31" ht="10.199999999999999" x14ac:dyDescent="0.2">
      <c r="B72" s="21"/>
      <c r="L72" s="21"/>
    </row>
    <row r="73" spans="1:31" ht="10.199999999999999" x14ac:dyDescent="0.2">
      <c r="B73" s="21"/>
      <c r="L73" s="21"/>
    </row>
    <row r="74" spans="1:31" ht="10.199999999999999" x14ac:dyDescent="0.2">
      <c r="B74" s="21"/>
      <c r="L74" s="21"/>
    </row>
    <row r="75" spans="1:31" ht="10.199999999999999" x14ac:dyDescent="0.2">
      <c r="B75" s="21"/>
      <c r="L75" s="21"/>
    </row>
    <row r="76" spans="1:31" s="2" customFormat="1" ht="13.2" x14ac:dyDescent="0.2">
      <c r="A76" s="33"/>
      <c r="B76" s="34"/>
      <c r="C76" s="33"/>
      <c r="D76" s="49" t="s">
        <v>50</v>
      </c>
      <c r="E76" s="36"/>
      <c r="F76" s="117" t="s">
        <v>51</v>
      </c>
      <c r="G76" s="49" t="s">
        <v>50</v>
      </c>
      <c r="H76" s="36"/>
      <c r="I76" s="36"/>
      <c r="J76" s="118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 x14ac:dyDescent="0.2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 x14ac:dyDescent="0.2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 x14ac:dyDescent="0.2">
      <c r="A82" s="33"/>
      <c r="B82" s="34"/>
      <c r="C82" s="22" t="s">
        <v>99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 x14ac:dyDescent="0.2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 x14ac:dyDescent="0.2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 x14ac:dyDescent="0.2">
      <c r="A85" s="33"/>
      <c r="B85" s="34"/>
      <c r="C85" s="33"/>
      <c r="D85" s="33"/>
      <c r="E85" s="265" t="str">
        <f>E7</f>
        <v>Búracie práce materská škola Tramín</v>
      </c>
      <c r="F85" s="266"/>
      <c r="G85" s="266"/>
      <c r="H85" s="266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 x14ac:dyDescent="0.2">
      <c r="A86" s="33"/>
      <c r="B86" s="34"/>
      <c r="C86" s="28" t="s">
        <v>94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 x14ac:dyDescent="0.2">
      <c r="A87" s="33"/>
      <c r="B87" s="34"/>
      <c r="C87" s="33"/>
      <c r="D87" s="33"/>
      <c r="E87" s="245" t="str">
        <f>E9</f>
        <v xml:space="preserve">03 - SO02 - Spevnené plochy </v>
      </c>
      <c r="F87" s="267"/>
      <c r="G87" s="267"/>
      <c r="H87" s="26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 x14ac:dyDescent="0.2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 x14ac:dyDescent="0.2">
      <c r="A89" s="33"/>
      <c r="B89" s="34"/>
      <c r="C89" s="28" t="s">
        <v>19</v>
      </c>
      <c r="D89" s="33"/>
      <c r="E89" s="33"/>
      <c r="F89" s="26" t="str">
        <f>F12</f>
        <v xml:space="preserve"> </v>
      </c>
      <c r="G89" s="33"/>
      <c r="H89" s="33"/>
      <c r="I89" s="28" t="s">
        <v>21</v>
      </c>
      <c r="J89" s="59" t="str">
        <f>IF(J12="","",J12)</f>
        <v>19. 11. 2021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 x14ac:dyDescent="0.2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 x14ac:dyDescent="0.2">
      <c r="A91" s="33"/>
      <c r="B91" s="34"/>
      <c r="C91" s="28" t="s">
        <v>23</v>
      </c>
      <c r="D91" s="33"/>
      <c r="E91" s="33"/>
      <c r="F91" s="26" t="str">
        <f>E15</f>
        <v xml:space="preserve">Mestská časť Bratislava - Rača </v>
      </c>
      <c r="G91" s="33"/>
      <c r="H91" s="33"/>
      <c r="I91" s="28" t="s">
        <v>29</v>
      </c>
      <c r="J91" s="31" t="str">
        <f>E21</f>
        <v>Pantograph spol.s.r.o.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 x14ac:dyDescent="0.2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Rosoft,s.r.o.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 x14ac:dyDescent="0.2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 x14ac:dyDescent="0.2">
      <c r="A94" s="33"/>
      <c r="B94" s="34"/>
      <c r="C94" s="119" t="s">
        <v>100</v>
      </c>
      <c r="D94" s="111"/>
      <c r="E94" s="111"/>
      <c r="F94" s="111"/>
      <c r="G94" s="111"/>
      <c r="H94" s="111"/>
      <c r="I94" s="111"/>
      <c r="J94" s="120" t="s">
        <v>101</v>
      </c>
      <c r="K94" s="111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 x14ac:dyDescent="0.2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 x14ac:dyDescent="0.2">
      <c r="A96" s="33"/>
      <c r="B96" s="34"/>
      <c r="C96" s="121" t="s">
        <v>102</v>
      </c>
      <c r="D96" s="33"/>
      <c r="E96" s="33"/>
      <c r="F96" s="33"/>
      <c r="G96" s="33"/>
      <c r="H96" s="33"/>
      <c r="I96" s="33"/>
      <c r="J96" s="75">
        <f>J130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103</v>
      </c>
    </row>
    <row r="97" spans="1:65" s="9" customFormat="1" ht="24.9" customHeight="1" x14ac:dyDescent="0.2">
      <c r="B97" s="122"/>
      <c r="D97" s="123" t="s">
        <v>104</v>
      </c>
      <c r="E97" s="124"/>
      <c r="F97" s="124"/>
      <c r="G97" s="124"/>
      <c r="H97" s="124"/>
      <c r="I97" s="124"/>
      <c r="J97" s="125">
        <f>J131</f>
        <v>0</v>
      </c>
      <c r="L97" s="122"/>
    </row>
    <row r="98" spans="1:65" s="10" customFormat="1" ht="19.95" customHeight="1" x14ac:dyDescent="0.2">
      <c r="B98" s="126"/>
      <c r="D98" s="127" t="s">
        <v>105</v>
      </c>
      <c r="E98" s="128"/>
      <c r="F98" s="128"/>
      <c r="G98" s="128"/>
      <c r="H98" s="128"/>
      <c r="I98" s="128"/>
      <c r="J98" s="129">
        <f>J132</f>
        <v>0</v>
      </c>
      <c r="L98" s="126"/>
    </row>
    <row r="99" spans="1:65" s="10" customFormat="1" ht="19.95" customHeight="1" x14ac:dyDescent="0.2">
      <c r="B99" s="126"/>
      <c r="D99" s="127" t="s">
        <v>106</v>
      </c>
      <c r="E99" s="128"/>
      <c r="F99" s="128"/>
      <c r="G99" s="128"/>
      <c r="H99" s="128"/>
      <c r="I99" s="128"/>
      <c r="J99" s="129">
        <f>J143</f>
        <v>0</v>
      </c>
      <c r="L99" s="126"/>
    </row>
    <row r="100" spans="1:65" s="10" customFormat="1" ht="19.95" customHeight="1" x14ac:dyDescent="0.2">
      <c r="B100" s="126"/>
      <c r="D100" s="127" t="s">
        <v>233</v>
      </c>
      <c r="E100" s="128"/>
      <c r="F100" s="128"/>
      <c r="G100" s="128"/>
      <c r="H100" s="128"/>
      <c r="I100" s="128"/>
      <c r="J100" s="129">
        <f>J173</f>
        <v>0</v>
      </c>
      <c r="L100" s="126"/>
    </row>
    <row r="101" spans="1:65" s="2" customFormat="1" ht="21.75" customHeight="1" x14ac:dyDescent="0.2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6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65" s="2" customFormat="1" ht="6.9" customHeight="1" x14ac:dyDescent="0.2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6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65" s="2" customFormat="1" ht="29.25" customHeight="1" x14ac:dyDescent="0.2">
      <c r="A103" s="33"/>
      <c r="B103" s="34"/>
      <c r="C103" s="121" t="s">
        <v>107</v>
      </c>
      <c r="D103" s="33"/>
      <c r="E103" s="33"/>
      <c r="F103" s="33"/>
      <c r="G103" s="33"/>
      <c r="H103" s="33"/>
      <c r="I103" s="33"/>
      <c r="J103" s="130">
        <f>ROUND(J104 + J105 + J106 + J107 + J108 + J109,2)</f>
        <v>0</v>
      </c>
      <c r="K103" s="33"/>
      <c r="L103" s="46"/>
      <c r="N103" s="131" t="s">
        <v>39</v>
      </c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65" s="2" customFormat="1" ht="18" customHeight="1" x14ac:dyDescent="0.2">
      <c r="A104" s="33"/>
      <c r="B104" s="132"/>
      <c r="C104" s="133"/>
      <c r="D104" s="269" t="s">
        <v>108</v>
      </c>
      <c r="E104" s="270"/>
      <c r="F104" s="270"/>
      <c r="G104" s="133"/>
      <c r="H104" s="133"/>
      <c r="I104" s="133"/>
      <c r="J104" s="135">
        <v>0</v>
      </c>
      <c r="K104" s="133"/>
      <c r="L104" s="136"/>
      <c r="M104" s="137"/>
      <c r="N104" s="138" t="s">
        <v>41</v>
      </c>
      <c r="O104" s="137"/>
      <c r="P104" s="137"/>
      <c r="Q104" s="137"/>
      <c r="R104" s="137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9" t="s">
        <v>109</v>
      </c>
      <c r="AZ104" s="137"/>
      <c r="BA104" s="137"/>
      <c r="BB104" s="137"/>
      <c r="BC104" s="137"/>
      <c r="BD104" s="137"/>
      <c r="BE104" s="140">
        <f t="shared" ref="BE104:BE109" si="0">IF(N104="základná",J104,0)</f>
        <v>0</v>
      </c>
      <c r="BF104" s="140">
        <f t="shared" ref="BF104:BF109" si="1">IF(N104="znížená",J104,0)</f>
        <v>0</v>
      </c>
      <c r="BG104" s="140">
        <f t="shared" ref="BG104:BG109" si="2">IF(N104="zákl. prenesená",J104,0)</f>
        <v>0</v>
      </c>
      <c r="BH104" s="140">
        <f t="shared" ref="BH104:BH109" si="3">IF(N104="zníž. prenesená",J104,0)</f>
        <v>0</v>
      </c>
      <c r="BI104" s="140">
        <f t="shared" ref="BI104:BI109" si="4">IF(N104="nulová",J104,0)</f>
        <v>0</v>
      </c>
      <c r="BJ104" s="139" t="s">
        <v>92</v>
      </c>
      <c r="BK104" s="137"/>
      <c r="BL104" s="137"/>
      <c r="BM104" s="137"/>
    </row>
    <row r="105" spans="1:65" s="2" customFormat="1" ht="18" customHeight="1" x14ac:dyDescent="0.2">
      <c r="A105" s="33"/>
      <c r="B105" s="132"/>
      <c r="C105" s="133"/>
      <c r="D105" s="269" t="s">
        <v>110</v>
      </c>
      <c r="E105" s="270"/>
      <c r="F105" s="270"/>
      <c r="G105" s="133"/>
      <c r="H105" s="133"/>
      <c r="I105" s="133"/>
      <c r="J105" s="135">
        <v>0</v>
      </c>
      <c r="K105" s="133"/>
      <c r="L105" s="136"/>
      <c r="M105" s="137"/>
      <c r="N105" s="138" t="s">
        <v>41</v>
      </c>
      <c r="O105" s="137"/>
      <c r="P105" s="137"/>
      <c r="Q105" s="137"/>
      <c r="R105" s="137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9" t="s">
        <v>109</v>
      </c>
      <c r="AZ105" s="137"/>
      <c r="BA105" s="137"/>
      <c r="BB105" s="137"/>
      <c r="BC105" s="137"/>
      <c r="BD105" s="137"/>
      <c r="BE105" s="140">
        <f t="shared" si="0"/>
        <v>0</v>
      </c>
      <c r="BF105" s="140">
        <f t="shared" si="1"/>
        <v>0</v>
      </c>
      <c r="BG105" s="140">
        <f t="shared" si="2"/>
        <v>0</v>
      </c>
      <c r="BH105" s="140">
        <f t="shared" si="3"/>
        <v>0</v>
      </c>
      <c r="BI105" s="140">
        <f t="shared" si="4"/>
        <v>0</v>
      </c>
      <c r="BJ105" s="139" t="s">
        <v>92</v>
      </c>
      <c r="BK105" s="137"/>
      <c r="BL105" s="137"/>
      <c r="BM105" s="137"/>
    </row>
    <row r="106" spans="1:65" s="2" customFormat="1" ht="18" customHeight="1" x14ac:dyDescent="0.2">
      <c r="A106" s="33"/>
      <c r="B106" s="132"/>
      <c r="C106" s="133"/>
      <c r="D106" s="269" t="s">
        <v>111</v>
      </c>
      <c r="E106" s="270"/>
      <c r="F106" s="270"/>
      <c r="G106" s="133"/>
      <c r="H106" s="133"/>
      <c r="I106" s="133"/>
      <c r="J106" s="135">
        <v>0</v>
      </c>
      <c r="K106" s="133"/>
      <c r="L106" s="136"/>
      <c r="M106" s="137"/>
      <c r="N106" s="138" t="s">
        <v>41</v>
      </c>
      <c r="O106" s="137"/>
      <c r="P106" s="137"/>
      <c r="Q106" s="137"/>
      <c r="R106" s="137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9" t="s">
        <v>109</v>
      </c>
      <c r="AZ106" s="137"/>
      <c r="BA106" s="137"/>
      <c r="BB106" s="137"/>
      <c r="BC106" s="137"/>
      <c r="BD106" s="137"/>
      <c r="BE106" s="140">
        <f t="shared" si="0"/>
        <v>0</v>
      </c>
      <c r="BF106" s="140">
        <f t="shared" si="1"/>
        <v>0</v>
      </c>
      <c r="BG106" s="140">
        <f t="shared" si="2"/>
        <v>0</v>
      </c>
      <c r="BH106" s="140">
        <f t="shared" si="3"/>
        <v>0</v>
      </c>
      <c r="BI106" s="140">
        <f t="shared" si="4"/>
        <v>0</v>
      </c>
      <c r="BJ106" s="139" t="s">
        <v>92</v>
      </c>
      <c r="BK106" s="137"/>
      <c r="BL106" s="137"/>
      <c r="BM106" s="137"/>
    </row>
    <row r="107" spans="1:65" s="2" customFormat="1" ht="18" customHeight="1" x14ac:dyDescent="0.2">
      <c r="A107" s="33"/>
      <c r="B107" s="132"/>
      <c r="C107" s="133"/>
      <c r="D107" s="269" t="s">
        <v>112</v>
      </c>
      <c r="E107" s="270"/>
      <c r="F107" s="270"/>
      <c r="G107" s="133"/>
      <c r="H107" s="133"/>
      <c r="I107" s="133"/>
      <c r="J107" s="135">
        <v>0</v>
      </c>
      <c r="K107" s="133"/>
      <c r="L107" s="136"/>
      <c r="M107" s="137"/>
      <c r="N107" s="138" t="s">
        <v>41</v>
      </c>
      <c r="O107" s="137"/>
      <c r="P107" s="137"/>
      <c r="Q107" s="137"/>
      <c r="R107" s="137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9" t="s">
        <v>109</v>
      </c>
      <c r="AZ107" s="137"/>
      <c r="BA107" s="137"/>
      <c r="BB107" s="137"/>
      <c r="BC107" s="137"/>
      <c r="BD107" s="137"/>
      <c r="BE107" s="140">
        <f t="shared" si="0"/>
        <v>0</v>
      </c>
      <c r="BF107" s="140">
        <f t="shared" si="1"/>
        <v>0</v>
      </c>
      <c r="BG107" s="140">
        <f t="shared" si="2"/>
        <v>0</v>
      </c>
      <c r="BH107" s="140">
        <f t="shared" si="3"/>
        <v>0</v>
      </c>
      <c r="BI107" s="140">
        <f t="shared" si="4"/>
        <v>0</v>
      </c>
      <c r="BJ107" s="139" t="s">
        <v>92</v>
      </c>
      <c r="BK107" s="137"/>
      <c r="BL107" s="137"/>
      <c r="BM107" s="137"/>
    </row>
    <row r="108" spans="1:65" s="2" customFormat="1" ht="18" customHeight="1" x14ac:dyDescent="0.2">
      <c r="A108" s="33"/>
      <c r="B108" s="132"/>
      <c r="C108" s="133"/>
      <c r="D108" s="269" t="s">
        <v>113</v>
      </c>
      <c r="E108" s="270"/>
      <c r="F108" s="270"/>
      <c r="G108" s="133"/>
      <c r="H108" s="133"/>
      <c r="I108" s="133"/>
      <c r="J108" s="135">
        <v>0</v>
      </c>
      <c r="K108" s="133"/>
      <c r="L108" s="136"/>
      <c r="M108" s="137"/>
      <c r="N108" s="138" t="s">
        <v>41</v>
      </c>
      <c r="O108" s="137"/>
      <c r="P108" s="137"/>
      <c r="Q108" s="137"/>
      <c r="R108" s="137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9" t="s">
        <v>109</v>
      </c>
      <c r="AZ108" s="137"/>
      <c r="BA108" s="137"/>
      <c r="BB108" s="137"/>
      <c r="BC108" s="137"/>
      <c r="BD108" s="137"/>
      <c r="BE108" s="140">
        <f t="shared" si="0"/>
        <v>0</v>
      </c>
      <c r="BF108" s="140">
        <f t="shared" si="1"/>
        <v>0</v>
      </c>
      <c r="BG108" s="140">
        <f t="shared" si="2"/>
        <v>0</v>
      </c>
      <c r="BH108" s="140">
        <f t="shared" si="3"/>
        <v>0</v>
      </c>
      <c r="BI108" s="140">
        <f t="shared" si="4"/>
        <v>0</v>
      </c>
      <c r="BJ108" s="139" t="s">
        <v>92</v>
      </c>
      <c r="BK108" s="137"/>
      <c r="BL108" s="137"/>
      <c r="BM108" s="137"/>
    </row>
    <row r="109" spans="1:65" s="2" customFormat="1" ht="18" customHeight="1" x14ac:dyDescent="0.2">
      <c r="A109" s="33"/>
      <c r="B109" s="132"/>
      <c r="C109" s="133"/>
      <c r="D109" s="134" t="s">
        <v>114</v>
      </c>
      <c r="E109" s="133"/>
      <c r="F109" s="133"/>
      <c r="G109" s="133"/>
      <c r="H109" s="133"/>
      <c r="I109" s="133"/>
      <c r="J109" s="135">
        <f>ROUND(J30*T109,2)</f>
        <v>0</v>
      </c>
      <c r="K109" s="133"/>
      <c r="L109" s="136"/>
      <c r="M109" s="137"/>
      <c r="N109" s="138" t="s">
        <v>41</v>
      </c>
      <c r="O109" s="137"/>
      <c r="P109" s="137"/>
      <c r="Q109" s="137"/>
      <c r="R109" s="137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9" t="s">
        <v>115</v>
      </c>
      <c r="AZ109" s="137"/>
      <c r="BA109" s="137"/>
      <c r="BB109" s="137"/>
      <c r="BC109" s="137"/>
      <c r="BD109" s="137"/>
      <c r="BE109" s="140">
        <f t="shared" si="0"/>
        <v>0</v>
      </c>
      <c r="BF109" s="140">
        <f t="shared" si="1"/>
        <v>0</v>
      </c>
      <c r="BG109" s="140">
        <f t="shared" si="2"/>
        <v>0</v>
      </c>
      <c r="BH109" s="140">
        <f t="shared" si="3"/>
        <v>0</v>
      </c>
      <c r="BI109" s="140">
        <f t="shared" si="4"/>
        <v>0</v>
      </c>
      <c r="BJ109" s="139" t="s">
        <v>92</v>
      </c>
      <c r="BK109" s="137"/>
      <c r="BL109" s="137"/>
      <c r="BM109" s="137"/>
    </row>
    <row r="110" spans="1:65" s="2" customFormat="1" ht="10.199999999999999" x14ac:dyDescent="0.2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65" s="2" customFormat="1" ht="29.25" customHeight="1" x14ac:dyDescent="0.2">
      <c r="A111" s="33"/>
      <c r="B111" s="34"/>
      <c r="C111" s="141" t="s">
        <v>116</v>
      </c>
      <c r="D111" s="111"/>
      <c r="E111" s="111"/>
      <c r="F111" s="111"/>
      <c r="G111" s="111"/>
      <c r="H111" s="111"/>
      <c r="I111" s="111"/>
      <c r="J111" s="142">
        <f>ROUND(J96+J103,2)</f>
        <v>0</v>
      </c>
      <c r="K111" s="111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65" s="2" customFormat="1" ht="6.9" customHeight="1" x14ac:dyDescent="0.2">
      <c r="A112" s="33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" customHeight="1" x14ac:dyDescent="0.2">
      <c r="A116" s="33"/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" customHeight="1" x14ac:dyDescent="0.2">
      <c r="A117" s="33"/>
      <c r="B117" s="34"/>
      <c r="C117" s="22" t="s">
        <v>117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" customHeight="1" x14ac:dyDescent="0.2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 x14ac:dyDescent="0.2">
      <c r="A119" s="33"/>
      <c r="B119" s="34"/>
      <c r="C119" s="28" t="s">
        <v>15</v>
      </c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 x14ac:dyDescent="0.2">
      <c r="A120" s="33"/>
      <c r="B120" s="34"/>
      <c r="C120" s="33"/>
      <c r="D120" s="33"/>
      <c r="E120" s="265" t="str">
        <f>E7</f>
        <v>Búracie práce materská škola Tramín</v>
      </c>
      <c r="F120" s="266"/>
      <c r="G120" s="266"/>
      <c r="H120" s="266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 x14ac:dyDescent="0.2">
      <c r="A121" s="33"/>
      <c r="B121" s="34"/>
      <c r="C121" s="28" t="s">
        <v>94</v>
      </c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 x14ac:dyDescent="0.2">
      <c r="A122" s="33"/>
      <c r="B122" s="34"/>
      <c r="C122" s="33"/>
      <c r="D122" s="33"/>
      <c r="E122" s="245" t="str">
        <f>E9</f>
        <v xml:space="preserve">03 - SO02 - Spevnené plochy </v>
      </c>
      <c r="F122" s="267"/>
      <c r="G122" s="267"/>
      <c r="H122" s="267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" customHeight="1" x14ac:dyDescent="0.2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 x14ac:dyDescent="0.2">
      <c r="A124" s="33"/>
      <c r="B124" s="34"/>
      <c r="C124" s="28" t="s">
        <v>19</v>
      </c>
      <c r="D124" s="33"/>
      <c r="E124" s="33"/>
      <c r="F124" s="26" t="str">
        <f>F12</f>
        <v xml:space="preserve"> </v>
      </c>
      <c r="G124" s="33"/>
      <c r="H124" s="33"/>
      <c r="I124" s="28" t="s">
        <v>21</v>
      </c>
      <c r="J124" s="59" t="str">
        <f>IF(J12="","",J12)</f>
        <v>19. 11. 2021</v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" customHeight="1" x14ac:dyDescent="0.2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15" customHeight="1" x14ac:dyDescent="0.2">
      <c r="A126" s="33"/>
      <c r="B126" s="34"/>
      <c r="C126" s="28" t="s">
        <v>23</v>
      </c>
      <c r="D126" s="33"/>
      <c r="E126" s="33"/>
      <c r="F126" s="26" t="str">
        <f>E15</f>
        <v xml:space="preserve">Mestská časť Bratislava - Rača </v>
      </c>
      <c r="G126" s="33"/>
      <c r="H126" s="33"/>
      <c r="I126" s="28" t="s">
        <v>29</v>
      </c>
      <c r="J126" s="31" t="str">
        <f>E21</f>
        <v>Pantograph spol.s.r.o.</v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15" customHeight="1" x14ac:dyDescent="0.2">
      <c r="A127" s="33"/>
      <c r="B127" s="34"/>
      <c r="C127" s="28" t="s">
        <v>27</v>
      </c>
      <c r="D127" s="33"/>
      <c r="E127" s="33"/>
      <c r="F127" s="26" t="str">
        <f>IF(E18="","",E18)</f>
        <v>Vyplň údaj</v>
      </c>
      <c r="G127" s="33"/>
      <c r="H127" s="33"/>
      <c r="I127" s="28" t="s">
        <v>32</v>
      </c>
      <c r="J127" s="31" t="str">
        <f>E24</f>
        <v>Rosoft,s.r.o.</v>
      </c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 x14ac:dyDescent="0.2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11" customFormat="1" ht="29.25" customHeight="1" x14ac:dyDescent="0.2">
      <c r="A129" s="143"/>
      <c r="B129" s="144"/>
      <c r="C129" s="145" t="s">
        <v>118</v>
      </c>
      <c r="D129" s="146" t="s">
        <v>60</v>
      </c>
      <c r="E129" s="146" t="s">
        <v>56</v>
      </c>
      <c r="F129" s="146" t="s">
        <v>57</v>
      </c>
      <c r="G129" s="146" t="s">
        <v>119</v>
      </c>
      <c r="H129" s="146" t="s">
        <v>120</v>
      </c>
      <c r="I129" s="146" t="s">
        <v>121</v>
      </c>
      <c r="J129" s="147" t="s">
        <v>101</v>
      </c>
      <c r="K129" s="148" t="s">
        <v>122</v>
      </c>
      <c r="L129" s="149"/>
      <c r="M129" s="66" t="s">
        <v>1</v>
      </c>
      <c r="N129" s="67" t="s">
        <v>39</v>
      </c>
      <c r="O129" s="67" t="s">
        <v>123</v>
      </c>
      <c r="P129" s="67" t="s">
        <v>124</v>
      </c>
      <c r="Q129" s="67" t="s">
        <v>125</v>
      </c>
      <c r="R129" s="67" t="s">
        <v>126</v>
      </c>
      <c r="S129" s="67" t="s">
        <v>127</v>
      </c>
      <c r="T129" s="68" t="s">
        <v>128</v>
      </c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</row>
    <row r="130" spans="1:65" s="2" customFormat="1" ht="22.8" customHeight="1" x14ac:dyDescent="0.3">
      <c r="A130" s="33"/>
      <c r="B130" s="34"/>
      <c r="C130" s="73" t="s">
        <v>97</v>
      </c>
      <c r="D130" s="33"/>
      <c r="E130" s="33"/>
      <c r="F130" s="33"/>
      <c r="G130" s="33"/>
      <c r="H130" s="33"/>
      <c r="I130" s="33"/>
      <c r="J130" s="150">
        <f>BK130</f>
        <v>0</v>
      </c>
      <c r="K130" s="33"/>
      <c r="L130" s="34"/>
      <c r="M130" s="69"/>
      <c r="N130" s="60"/>
      <c r="O130" s="70"/>
      <c r="P130" s="151">
        <f>P131</f>
        <v>0</v>
      </c>
      <c r="Q130" s="70"/>
      <c r="R130" s="151">
        <f>R131</f>
        <v>0</v>
      </c>
      <c r="S130" s="70"/>
      <c r="T130" s="152">
        <f>T131</f>
        <v>217.14377999999999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74</v>
      </c>
      <c r="AU130" s="18" t="s">
        <v>103</v>
      </c>
      <c r="BK130" s="153">
        <f>BK131</f>
        <v>0</v>
      </c>
    </row>
    <row r="131" spans="1:65" s="12" customFormat="1" ht="25.95" customHeight="1" x14ac:dyDescent="0.25">
      <c r="B131" s="154"/>
      <c r="D131" s="155" t="s">
        <v>74</v>
      </c>
      <c r="E131" s="156" t="s">
        <v>129</v>
      </c>
      <c r="F131" s="156" t="s">
        <v>130</v>
      </c>
      <c r="I131" s="157"/>
      <c r="J131" s="158">
        <f>BK131</f>
        <v>0</v>
      </c>
      <c r="L131" s="154"/>
      <c r="M131" s="159"/>
      <c r="N131" s="160"/>
      <c r="O131" s="160"/>
      <c r="P131" s="161">
        <f>P132+P143+P173</f>
        <v>0</v>
      </c>
      <c r="Q131" s="160"/>
      <c r="R131" s="161">
        <f>R132+R143+R173</f>
        <v>0</v>
      </c>
      <c r="S131" s="160"/>
      <c r="T131" s="162">
        <f>T132+T143+T173</f>
        <v>217.14377999999999</v>
      </c>
      <c r="AR131" s="155" t="s">
        <v>83</v>
      </c>
      <c r="AT131" s="163" t="s">
        <v>74</v>
      </c>
      <c r="AU131" s="163" t="s">
        <v>75</v>
      </c>
      <c r="AY131" s="155" t="s">
        <v>131</v>
      </c>
      <c r="BK131" s="164">
        <f>BK132+BK143+BK173</f>
        <v>0</v>
      </c>
    </row>
    <row r="132" spans="1:65" s="12" customFormat="1" ht="22.8" customHeight="1" x14ac:dyDescent="0.25">
      <c r="B132" s="154"/>
      <c r="D132" s="155" t="s">
        <v>74</v>
      </c>
      <c r="E132" s="165" t="s">
        <v>83</v>
      </c>
      <c r="F132" s="165" t="s">
        <v>132</v>
      </c>
      <c r="I132" s="157"/>
      <c r="J132" s="166">
        <f>BK132</f>
        <v>0</v>
      </c>
      <c r="L132" s="154"/>
      <c r="M132" s="159"/>
      <c r="N132" s="160"/>
      <c r="O132" s="160"/>
      <c r="P132" s="161">
        <f>SUM(P133:P142)</f>
        <v>0</v>
      </c>
      <c r="Q132" s="160"/>
      <c r="R132" s="161">
        <f>SUM(R133:R142)</f>
        <v>0</v>
      </c>
      <c r="S132" s="160"/>
      <c r="T132" s="162">
        <f>SUM(T133:T142)</f>
        <v>164.34378000000001</v>
      </c>
      <c r="AR132" s="155" t="s">
        <v>83</v>
      </c>
      <c r="AT132" s="163" t="s">
        <v>74</v>
      </c>
      <c r="AU132" s="163" t="s">
        <v>83</v>
      </c>
      <c r="AY132" s="155" t="s">
        <v>131</v>
      </c>
      <c r="BK132" s="164">
        <f>SUM(BK133:BK142)</f>
        <v>0</v>
      </c>
    </row>
    <row r="133" spans="1:65" s="2" customFormat="1" ht="33" customHeight="1" x14ac:dyDescent="0.2">
      <c r="A133" s="33"/>
      <c r="B133" s="132"/>
      <c r="C133" s="167" t="s">
        <v>83</v>
      </c>
      <c r="D133" s="167" t="s">
        <v>133</v>
      </c>
      <c r="E133" s="168" t="s">
        <v>234</v>
      </c>
      <c r="F133" s="169" t="s">
        <v>235</v>
      </c>
      <c r="G133" s="170" t="s">
        <v>167</v>
      </c>
      <c r="H133" s="171">
        <v>90</v>
      </c>
      <c r="I133" s="172"/>
      <c r="J133" s="173">
        <f>ROUND(I133*H133,2)</f>
        <v>0</v>
      </c>
      <c r="K133" s="174"/>
      <c r="L133" s="34"/>
      <c r="M133" s="175" t="s">
        <v>1</v>
      </c>
      <c r="N133" s="176" t="s">
        <v>41</v>
      </c>
      <c r="O133" s="62"/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9" t="s">
        <v>137</v>
      </c>
      <c r="AT133" s="179" t="s">
        <v>133</v>
      </c>
      <c r="AU133" s="179" t="s">
        <v>92</v>
      </c>
      <c r="AY133" s="18" t="s">
        <v>131</v>
      </c>
      <c r="BE133" s="180">
        <f>IF(N133="základná",J133,0)</f>
        <v>0</v>
      </c>
      <c r="BF133" s="180">
        <f>IF(N133="znížená",J133,0)</f>
        <v>0</v>
      </c>
      <c r="BG133" s="180">
        <f>IF(N133="zákl. prenesená",J133,0)</f>
        <v>0</v>
      </c>
      <c r="BH133" s="180">
        <f>IF(N133="zníž. prenesená",J133,0)</f>
        <v>0</v>
      </c>
      <c r="BI133" s="180">
        <f>IF(N133="nulová",J133,0)</f>
        <v>0</v>
      </c>
      <c r="BJ133" s="18" t="s">
        <v>92</v>
      </c>
      <c r="BK133" s="180">
        <f>ROUND(I133*H133,2)</f>
        <v>0</v>
      </c>
      <c r="BL133" s="18" t="s">
        <v>137</v>
      </c>
      <c r="BM133" s="179" t="s">
        <v>236</v>
      </c>
    </row>
    <row r="134" spans="1:65" s="2" customFormat="1" ht="16.5" customHeight="1" x14ac:dyDescent="0.2">
      <c r="A134" s="33"/>
      <c r="B134" s="132"/>
      <c r="C134" s="167" t="s">
        <v>92</v>
      </c>
      <c r="D134" s="167" t="s">
        <v>133</v>
      </c>
      <c r="E134" s="168" t="s">
        <v>237</v>
      </c>
      <c r="F134" s="169" t="s">
        <v>238</v>
      </c>
      <c r="G134" s="170" t="s">
        <v>136</v>
      </c>
      <c r="H134" s="171">
        <v>22.5</v>
      </c>
      <c r="I134" s="172"/>
      <c r="J134" s="173">
        <f>ROUND(I134*H134,2)</f>
        <v>0</v>
      </c>
      <c r="K134" s="174"/>
      <c r="L134" s="34"/>
      <c r="M134" s="175" t="s">
        <v>1</v>
      </c>
      <c r="N134" s="176" t="s">
        <v>41</v>
      </c>
      <c r="O134" s="62"/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9" t="s">
        <v>137</v>
      </c>
      <c r="AT134" s="179" t="s">
        <v>133</v>
      </c>
      <c r="AU134" s="179" t="s">
        <v>92</v>
      </c>
      <c r="AY134" s="18" t="s">
        <v>131</v>
      </c>
      <c r="BE134" s="180">
        <f>IF(N134="základná",J134,0)</f>
        <v>0</v>
      </c>
      <c r="BF134" s="180">
        <f>IF(N134="znížená",J134,0)</f>
        <v>0</v>
      </c>
      <c r="BG134" s="180">
        <f>IF(N134="zákl. prenesená",J134,0)</f>
        <v>0</v>
      </c>
      <c r="BH134" s="180">
        <f>IF(N134="zníž. prenesená",J134,0)</f>
        <v>0</v>
      </c>
      <c r="BI134" s="180">
        <f>IF(N134="nulová",J134,0)</f>
        <v>0</v>
      </c>
      <c r="BJ134" s="18" t="s">
        <v>92</v>
      </c>
      <c r="BK134" s="180">
        <f>ROUND(I134*H134,2)</f>
        <v>0</v>
      </c>
      <c r="BL134" s="18" t="s">
        <v>137</v>
      </c>
      <c r="BM134" s="179" t="s">
        <v>239</v>
      </c>
    </row>
    <row r="135" spans="1:65" s="2" customFormat="1" ht="24.15" customHeight="1" x14ac:dyDescent="0.2">
      <c r="A135" s="33"/>
      <c r="B135" s="132"/>
      <c r="C135" s="167" t="s">
        <v>148</v>
      </c>
      <c r="D135" s="167" t="s">
        <v>133</v>
      </c>
      <c r="E135" s="168" t="s">
        <v>240</v>
      </c>
      <c r="F135" s="169" t="s">
        <v>241</v>
      </c>
      <c r="G135" s="170" t="s">
        <v>167</v>
      </c>
      <c r="H135" s="171">
        <v>28.08</v>
      </c>
      <c r="I135" s="172"/>
      <c r="J135" s="173">
        <f>ROUND(I135*H135,2)</f>
        <v>0</v>
      </c>
      <c r="K135" s="174"/>
      <c r="L135" s="34"/>
      <c r="M135" s="175" t="s">
        <v>1</v>
      </c>
      <c r="N135" s="176" t="s">
        <v>41</v>
      </c>
      <c r="O135" s="62"/>
      <c r="P135" s="177">
        <f>O135*H135</f>
        <v>0</v>
      </c>
      <c r="Q135" s="177">
        <v>0</v>
      </c>
      <c r="R135" s="177">
        <f>Q135*H135</f>
        <v>0</v>
      </c>
      <c r="S135" s="177">
        <v>0.316</v>
      </c>
      <c r="T135" s="178">
        <f>S135*H135</f>
        <v>8.8732799999999994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9" t="s">
        <v>137</v>
      </c>
      <c r="AT135" s="179" t="s">
        <v>133</v>
      </c>
      <c r="AU135" s="179" t="s">
        <v>92</v>
      </c>
      <c r="AY135" s="18" t="s">
        <v>131</v>
      </c>
      <c r="BE135" s="180">
        <f>IF(N135="základná",J135,0)</f>
        <v>0</v>
      </c>
      <c r="BF135" s="180">
        <f>IF(N135="znížená",J135,0)</f>
        <v>0</v>
      </c>
      <c r="BG135" s="180">
        <f>IF(N135="zákl. prenesená",J135,0)</f>
        <v>0</v>
      </c>
      <c r="BH135" s="180">
        <f>IF(N135="zníž. prenesená",J135,0)</f>
        <v>0</v>
      </c>
      <c r="BI135" s="180">
        <f>IF(N135="nulová",J135,0)</f>
        <v>0</v>
      </c>
      <c r="BJ135" s="18" t="s">
        <v>92</v>
      </c>
      <c r="BK135" s="180">
        <f>ROUND(I135*H135,2)</f>
        <v>0</v>
      </c>
      <c r="BL135" s="18" t="s">
        <v>137</v>
      </c>
      <c r="BM135" s="179" t="s">
        <v>242</v>
      </c>
    </row>
    <row r="136" spans="1:65" s="13" customFormat="1" ht="10.199999999999999" x14ac:dyDescent="0.2">
      <c r="B136" s="181"/>
      <c r="D136" s="182" t="s">
        <v>139</v>
      </c>
      <c r="E136" s="183" t="s">
        <v>1</v>
      </c>
      <c r="F136" s="184" t="s">
        <v>243</v>
      </c>
      <c r="H136" s="183" t="s">
        <v>1</v>
      </c>
      <c r="I136" s="185"/>
      <c r="L136" s="181"/>
      <c r="M136" s="186"/>
      <c r="N136" s="187"/>
      <c r="O136" s="187"/>
      <c r="P136" s="187"/>
      <c r="Q136" s="187"/>
      <c r="R136" s="187"/>
      <c r="S136" s="187"/>
      <c r="T136" s="188"/>
      <c r="AT136" s="183" t="s">
        <v>139</v>
      </c>
      <c r="AU136" s="183" t="s">
        <v>92</v>
      </c>
      <c r="AV136" s="13" t="s">
        <v>83</v>
      </c>
      <c r="AW136" s="13" t="s">
        <v>31</v>
      </c>
      <c r="AX136" s="13" t="s">
        <v>75</v>
      </c>
      <c r="AY136" s="183" t="s">
        <v>131</v>
      </c>
    </row>
    <row r="137" spans="1:65" s="15" customFormat="1" ht="10.199999999999999" x14ac:dyDescent="0.2">
      <c r="B137" s="197"/>
      <c r="D137" s="182" t="s">
        <v>139</v>
      </c>
      <c r="E137" s="198" t="s">
        <v>1</v>
      </c>
      <c r="F137" s="199" t="s">
        <v>244</v>
      </c>
      <c r="H137" s="200">
        <v>28.08</v>
      </c>
      <c r="I137" s="201"/>
      <c r="L137" s="197"/>
      <c r="M137" s="202"/>
      <c r="N137" s="203"/>
      <c r="O137" s="203"/>
      <c r="P137" s="203"/>
      <c r="Q137" s="203"/>
      <c r="R137" s="203"/>
      <c r="S137" s="203"/>
      <c r="T137" s="204"/>
      <c r="AT137" s="198" t="s">
        <v>139</v>
      </c>
      <c r="AU137" s="198" t="s">
        <v>92</v>
      </c>
      <c r="AV137" s="15" t="s">
        <v>92</v>
      </c>
      <c r="AW137" s="15" t="s">
        <v>31</v>
      </c>
      <c r="AX137" s="15" t="s">
        <v>75</v>
      </c>
      <c r="AY137" s="198" t="s">
        <v>131</v>
      </c>
    </row>
    <row r="138" spans="1:65" s="16" customFormat="1" ht="10.199999999999999" x14ac:dyDescent="0.2">
      <c r="B138" s="205"/>
      <c r="D138" s="182" t="s">
        <v>139</v>
      </c>
      <c r="E138" s="206" t="s">
        <v>1</v>
      </c>
      <c r="F138" s="207" t="s">
        <v>155</v>
      </c>
      <c r="H138" s="208">
        <v>28.08</v>
      </c>
      <c r="I138" s="209"/>
      <c r="L138" s="205"/>
      <c r="M138" s="210"/>
      <c r="N138" s="211"/>
      <c r="O138" s="211"/>
      <c r="P138" s="211"/>
      <c r="Q138" s="211"/>
      <c r="R138" s="211"/>
      <c r="S138" s="211"/>
      <c r="T138" s="212"/>
      <c r="AT138" s="206" t="s">
        <v>139</v>
      </c>
      <c r="AU138" s="206" t="s">
        <v>92</v>
      </c>
      <c r="AV138" s="16" t="s">
        <v>137</v>
      </c>
      <c r="AW138" s="16" t="s">
        <v>31</v>
      </c>
      <c r="AX138" s="16" t="s">
        <v>83</v>
      </c>
      <c r="AY138" s="206" t="s">
        <v>131</v>
      </c>
    </row>
    <row r="139" spans="1:65" s="2" customFormat="1" ht="33" customHeight="1" x14ac:dyDescent="0.2">
      <c r="A139" s="33"/>
      <c r="B139" s="132"/>
      <c r="C139" s="167" t="s">
        <v>137</v>
      </c>
      <c r="D139" s="167" t="s">
        <v>133</v>
      </c>
      <c r="E139" s="168" t="s">
        <v>245</v>
      </c>
      <c r="F139" s="169" t="s">
        <v>246</v>
      </c>
      <c r="G139" s="170" t="s">
        <v>167</v>
      </c>
      <c r="H139" s="171">
        <v>690.98</v>
      </c>
      <c r="I139" s="172"/>
      <c r="J139" s="173">
        <f>ROUND(I139*H139,2)</f>
        <v>0</v>
      </c>
      <c r="K139" s="174"/>
      <c r="L139" s="34"/>
      <c r="M139" s="175" t="s">
        <v>1</v>
      </c>
      <c r="N139" s="176" t="s">
        <v>41</v>
      </c>
      <c r="O139" s="62"/>
      <c r="P139" s="177">
        <f>O139*H139</f>
        <v>0</v>
      </c>
      <c r="Q139" s="177">
        <v>0</v>
      </c>
      <c r="R139" s="177">
        <f>Q139*H139</f>
        <v>0</v>
      </c>
      <c r="S139" s="177">
        <v>0.22500000000000001</v>
      </c>
      <c r="T139" s="178">
        <f>S139*H139</f>
        <v>155.47050000000002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137</v>
      </c>
      <c r="AT139" s="179" t="s">
        <v>133</v>
      </c>
      <c r="AU139" s="179" t="s">
        <v>92</v>
      </c>
      <c r="AY139" s="18" t="s">
        <v>131</v>
      </c>
      <c r="BE139" s="180">
        <f>IF(N139="základná",J139,0)</f>
        <v>0</v>
      </c>
      <c r="BF139" s="180">
        <f>IF(N139="znížená",J139,0)</f>
        <v>0</v>
      </c>
      <c r="BG139" s="180">
        <f>IF(N139="zákl. prenesená",J139,0)</f>
        <v>0</v>
      </c>
      <c r="BH139" s="180">
        <f>IF(N139="zníž. prenesená",J139,0)</f>
        <v>0</v>
      </c>
      <c r="BI139" s="180">
        <f>IF(N139="nulová",J139,0)</f>
        <v>0</v>
      </c>
      <c r="BJ139" s="18" t="s">
        <v>92</v>
      </c>
      <c r="BK139" s="180">
        <f>ROUND(I139*H139,2)</f>
        <v>0</v>
      </c>
      <c r="BL139" s="18" t="s">
        <v>137</v>
      </c>
      <c r="BM139" s="179" t="s">
        <v>247</v>
      </c>
    </row>
    <row r="140" spans="1:65" s="13" customFormat="1" ht="10.199999999999999" x14ac:dyDescent="0.2">
      <c r="B140" s="181"/>
      <c r="D140" s="182" t="s">
        <v>139</v>
      </c>
      <c r="E140" s="183" t="s">
        <v>1</v>
      </c>
      <c r="F140" s="184" t="s">
        <v>248</v>
      </c>
      <c r="H140" s="183" t="s">
        <v>1</v>
      </c>
      <c r="I140" s="185"/>
      <c r="L140" s="181"/>
      <c r="M140" s="186"/>
      <c r="N140" s="187"/>
      <c r="O140" s="187"/>
      <c r="P140" s="187"/>
      <c r="Q140" s="187"/>
      <c r="R140" s="187"/>
      <c r="S140" s="187"/>
      <c r="T140" s="188"/>
      <c r="AT140" s="183" t="s">
        <v>139</v>
      </c>
      <c r="AU140" s="183" t="s">
        <v>92</v>
      </c>
      <c r="AV140" s="13" t="s">
        <v>83</v>
      </c>
      <c r="AW140" s="13" t="s">
        <v>31</v>
      </c>
      <c r="AX140" s="13" t="s">
        <v>75</v>
      </c>
      <c r="AY140" s="183" t="s">
        <v>131</v>
      </c>
    </row>
    <row r="141" spans="1:65" s="15" customFormat="1" ht="10.199999999999999" x14ac:dyDescent="0.2">
      <c r="B141" s="197"/>
      <c r="D141" s="182" t="s">
        <v>139</v>
      </c>
      <c r="E141" s="198" t="s">
        <v>1</v>
      </c>
      <c r="F141" s="199" t="s">
        <v>249</v>
      </c>
      <c r="H141" s="200">
        <v>690.98</v>
      </c>
      <c r="I141" s="201"/>
      <c r="L141" s="197"/>
      <c r="M141" s="202"/>
      <c r="N141" s="203"/>
      <c r="O141" s="203"/>
      <c r="P141" s="203"/>
      <c r="Q141" s="203"/>
      <c r="R141" s="203"/>
      <c r="S141" s="203"/>
      <c r="T141" s="204"/>
      <c r="AT141" s="198" t="s">
        <v>139</v>
      </c>
      <c r="AU141" s="198" t="s">
        <v>92</v>
      </c>
      <c r="AV141" s="15" t="s">
        <v>92</v>
      </c>
      <c r="AW141" s="15" t="s">
        <v>31</v>
      </c>
      <c r="AX141" s="15" t="s">
        <v>75</v>
      </c>
      <c r="AY141" s="198" t="s">
        <v>131</v>
      </c>
    </row>
    <row r="142" spans="1:65" s="16" customFormat="1" ht="10.199999999999999" x14ac:dyDescent="0.2">
      <c r="B142" s="205"/>
      <c r="D142" s="182" t="s">
        <v>139</v>
      </c>
      <c r="E142" s="206" t="s">
        <v>1</v>
      </c>
      <c r="F142" s="207" t="s">
        <v>155</v>
      </c>
      <c r="H142" s="208">
        <v>690.98</v>
      </c>
      <c r="I142" s="209"/>
      <c r="L142" s="205"/>
      <c r="M142" s="210"/>
      <c r="N142" s="211"/>
      <c r="O142" s="211"/>
      <c r="P142" s="211"/>
      <c r="Q142" s="211"/>
      <c r="R142" s="211"/>
      <c r="S142" s="211"/>
      <c r="T142" s="212"/>
      <c r="AT142" s="206" t="s">
        <v>139</v>
      </c>
      <c r="AU142" s="206" t="s">
        <v>92</v>
      </c>
      <c r="AV142" s="16" t="s">
        <v>137</v>
      </c>
      <c r="AW142" s="16" t="s">
        <v>31</v>
      </c>
      <c r="AX142" s="16" t="s">
        <v>83</v>
      </c>
      <c r="AY142" s="206" t="s">
        <v>131</v>
      </c>
    </row>
    <row r="143" spans="1:65" s="12" customFormat="1" ht="22.8" customHeight="1" x14ac:dyDescent="0.25">
      <c r="B143" s="154"/>
      <c r="D143" s="155" t="s">
        <v>74</v>
      </c>
      <c r="E143" s="165" t="s">
        <v>156</v>
      </c>
      <c r="F143" s="165" t="s">
        <v>157</v>
      </c>
      <c r="I143" s="157"/>
      <c r="J143" s="166">
        <f>BK143</f>
        <v>0</v>
      </c>
      <c r="L143" s="154"/>
      <c r="M143" s="159"/>
      <c r="N143" s="160"/>
      <c r="O143" s="160"/>
      <c r="P143" s="161">
        <f>SUM(P144:P172)</f>
        <v>0</v>
      </c>
      <c r="Q143" s="160"/>
      <c r="R143" s="161">
        <f>SUM(R144:R172)</f>
        <v>0</v>
      </c>
      <c r="S143" s="160"/>
      <c r="T143" s="162">
        <f>SUM(T144:T172)</f>
        <v>52.8</v>
      </c>
      <c r="AR143" s="155" t="s">
        <v>83</v>
      </c>
      <c r="AT143" s="163" t="s">
        <v>74</v>
      </c>
      <c r="AU143" s="163" t="s">
        <v>83</v>
      </c>
      <c r="AY143" s="155" t="s">
        <v>131</v>
      </c>
      <c r="BK143" s="164">
        <f>SUM(BK144:BK172)</f>
        <v>0</v>
      </c>
    </row>
    <row r="144" spans="1:65" s="2" customFormat="1" ht="33" customHeight="1" x14ac:dyDescent="0.2">
      <c r="A144" s="33"/>
      <c r="B144" s="132"/>
      <c r="C144" s="167" t="s">
        <v>175</v>
      </c>
      <c r="D144" s="167" t="s">
        <v>133</v>
      </c>
      <c r="E144" s="168" t="s">
        <v>158</v>
      </c>
      <c r="F144" s="169" t="s">
        <v>159</v>
      </c>
      <c r="G144" s="170" t="s">
        <v>136</v>
      </c>
      <c r="H144" s="171">
        <v>14</v>
      </c>
      <c r="I144" s="172"/>
      <c r="J144" s="173">
        <f>ROUND(I144*H144,2)</f>
        <v>0</v>
      </c>
      <c r="K144" s="174"/>
      <c r="L144" s="34"/>
      <c r="M144" s="175" t="s">
        <v>1</v>
      </c>
      <c r="N144" s="176" t="s">
        <v>41</v>
      </c>
      <c r="O144" s="62"/>
      <c r="P144" s="177">
        <f>O144*H144</f>
        <v>0</v>
      </c>
      <c r="Q144" s="177">
        <v>0</v>
      </c>
      <c r="R144" s="177">
        <f>Q144*H144</f>
        <v>0</v>
      </c>
      <c r="S144" s="177">
        <v>2.4</v>
      </c>
      <c r="T144" s="178">
        <f>S144*H144</f>
        <v>33.6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9" t="s">
        <v>137</v>
      </c>
      <c r="AT144" s="179" t="s">
        <v>133</v>
      </c>
      <c r="AU144" s="179" t="s">
        <v>92</v>
      </c>
      <c r="AY144" s="18" t="s">
        <v>131</v>
      </c>
      <c r="BE144" s="180">
        <f>IF(N144="základná",J144,0)</f>
        <v>0</v>
      </c>
      <c r="BF144" s="180">
        <f>IF(N144="znížená",J144,0)</f>
        <v>0</v>
      </c>
      <c r="BG144" s="180">
        <f>IF(N144="zákl. prenesená",J144,0)</f>
        <v>0</v>
      </c>
      <c r="BH144" s="180">
        <f>IF(N144="zníž. prenesená",J144,0)</f>
        <v>0</v>
      </c>
      <c r="BI144" s="180">
        <f>IF(N144="nulová",J144,0)</f>
        <v>0</v>
      </c>
      <c r="BJ144" s="18" t="s">
        <v>92</v>
      </c>
      <c r="BK144" s="180">
        <f>ROUND(I144*H144,2)</f>
        <v>0</v>
      </c>
      <c r="BL144" s="18" t="s">
        <v>137</v>
      </c>
      <c r="BM144" s="179" t="s">
        <v>250</v>
      </c>
    </row>
    <row r="145" spans="1:65" s="13" customFormat="1" ht="10.199999999999999" x14ac:dyDescent="0.2">
      <c r="B145" s="181"/>
      <c r="D145" s="182" t="s">
        <v>139</v>
      </c>
      <c r="E145" s="183" t="s">
        <v>1</v>
      </c>
      <c r="F145" s="184" t="s">
        <v>251</v>
      </c>
      <c r="H145" s="183" t="s">
        <v>1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3" t="s">
        <v>139</v>
      </c>
      <c r="AU145" s="183" t="s">
        <v>92</v>
      </c>
      <c r="AV145" s="13" t="s">
        <v>83</v>
      </c>
      <c r="AW145" s="13" t="s">
        <v>31</v>
      </c>
      <c r="AX145" s="13" t="s">
        <v>75</v>
      </c>
      <c r="AY145" s="183" t="s">
        <v>131</v>
      </c>
    </row>
    <row r="146" spans="1:65" s="15" customFormat="1" ht="10.199999999999999" x14ac:dyDescent="0.2">
      <c r="B146" s="197"/>
      <c r="D146" s="182" t="s">
        <v>139</v>
      </c>
      <c r="E146" s="198" t="s">
        <v>1</v>
      </c>
      <c r="F146" s="199" t="s">
        <v>252</v>
      </c>
      <c r="H146" s="200">
        <v>1.5</v>
      </c>
      <c r="I146" s="201"/>
      <c r="L146" s="197"/>
      <c r="M146" s="202"/>
      <c r="N146" s="203"/>
      <c r="O146" s="203"/>
      <c r="P146" s="203"/>
      <c r="Q146" s="203"/>
      <c r="R146" s="203"/>
      <c r="S146" s="203"/>
      <c r="T146" s="204"/>
      <c r="AT146" s="198" t="s">
        <v>139</v>
      </c>
      <c r="AU146" s="198" t="s">
        <v>92</v>
      </c>
      <c r="AV146" s="15" t="s">
        <v>92</v>
      </c>
      <c r="AW146" s="15" t="s">
        <v>31</v>
      </c>
      <c r="AX146" s="15" t="s">
        <v>75</v>
      </c>
      <c r="AY146" s="198" t="s">
        <v>131</v>
      </c>
    </row>
    <row r="147" spans="1:65" s="13" customFormat="1" ht="10.199999999999999" x14ac:dyDescent="0.2">
      <c r="B147" s="181"/>
      <c r="D147" s="182" t="s">
        <v>139</v>
      </c>
      <c r="E147" s="183" t="s">
        <v>1</v>
      </c>
      <c r="F147" s="184" t="s">
        <v>253</v>
      </c>
      <c r="H147" s="183" t="s">
        <v>1</v>
      </c>
      <c r="I147" s="185"/>
      <c r="L147" s="181"/>
      <c r="M147" s="186"/>
      <c r="N147" s="187"/>
      <c r="O147" s="187"/>
      <c r="P147" s="187"/>
      <c r="Q147" s="187"/>
      <c r="R147" s="187"/>
      <c r="S147" s="187"/>
      <c r="T147" s="188"/>
      <c r="AT147" s="183" t="s">
        <v>139</v>
      </c>
      <c r="AU147" s="183" t="s">
        <v>92</v>
      </c>
      <c r="AV147" s="13" t="s">
        <v>83</v>
      </c>
      <c r="AW147" s="13" t="s">
        <v>31</v>
      </c>
      <c r="AX147" s="13" t="s">
        <v>75</v>
      </c>
      <c r="AY147" s="183" t="s">
        <v>131</v>
      </c>
    </row>
    <row r="148" spans="1:65" s="15" customFormat="1" ht="10.199999999999999" x14ac:dyDescent="0.2">
      <c r="B148" s="197"/>
      <c r="D148" s="182" t="s">
        <v>139</v>
      </c>
      <c r="E148" s="198" t="s">
        <v>1</v>
      </c>
      <c r="F148" s="199" t="s">
        <v>254</v>
      </c>
      <c r="H148" s="200">
        <v>12.5</v>
      </c>
      <c r="I148" s="201"/>
      <c r="L148" s="197"/>
      <c r="M148" s="202"/>
      <c r="N148" s="203"/>
      <c r="O148" s="203"/>
      <c r="P148" s="203"/>
      <c r="Q148" s="203"/>
      <c r="R148" s="203"/>
      <c r="S148" s="203"/>
      <c r="T148" s="204"/>
      <c r="AT148" s="198" t="s">
        <v>139</v>
      </c>
      <c r="AU148" s="198" t="s">
        <v>92</v>
      </c>
      <c r="AV148" s="15" t="s">
        <v>92</v>
      </c>
      <c r="AW148" s="15" t="s">
        <v>31</v>
      </c>
      <c r="AX148" s="15" t="s">
        <v>75</v>
      </c>
      <c r="AY148" s="198" t="s">
        <v>131</v>
      </c>
    </row>
    <row r="149" spans="1:65" s="16" customFormat="1" ht="10.199999999999999" x14ac:dyDescent="0.2">
      <c r="B149" s="205"/>
      <c r="D149" s="182" t="s">
        <v>139</v>
      </c>
      <c r="E149" s="206" t="s">
        <v>1</v>
      </c>
      <c r="F149" s="207" t="s">
        <v>155</v>
      </c>
      <c r="H149" s="208">
        <v>14</v>
      </c>
      <c r="I149" s="209"/>
      <c r="L149" s="205"/>
      <c r="M149" s="210"/>
      <c r="N149" s="211"/>
      <c r="O149" s="211"/>
      <c r="P149" s="211"/>
      <c r="Q149" s="211"/>
      <c r="R149" s="211"/>
      <c r="S149" s="211"/>
      <c r="T149" s="212"/>
      <c r="AT149" s="206" t="s">
        <v>139</v>
      </c>
      <c r="AU149" s="206" t="s">
        <v>92</v>
      </c>
      <c r="AV149" s="16" t="s">
        <v>137</v>
      </c>
      <c r="AW149" s="16" t="s">
        <v>31</v>
      </c>
      <c r="AX149" s="16" t="s">
        <v>83</v>
      </c>
      <c r="AY149" s="206" t="s">
        <v>131</v>
      </c>
    </row>
    <row r="150" spans="1:65" s="13" customFormat="1" ht="20.399999999999999" x14ac:dyDescent="0.2">
      <c r="B150" s="181"/>
      <c r="D150" s="182" t="s">
        <v>139</v>
      </c>
      <c r="E150" s="183" t="s">
        <v>1</v>
      </c>
      <c r="F150" s="184" t="s">
        <v>164</v>
      </c>
      <c r="H150" s="183" t="s">
        <v>1</v>
      </c>
      <c r="I150" s="185"/>
      <c r="L150" s="181"/>
      <c r="M150" s="186"/>
      <c r="N150" s="187"/>
      <c r="O150" s="187"/>
      <c r="P150" s="187"/>
      <c r="Q150" s="187"/>
      <c r="R150" s="187"/>
      <c r="S150" s="187"/>
      <c r="T150" s="188"/>
      <c r="AT150" s="183" t="s">
        <v>139</v>
      </c>
      <c r="AU150" s="183" t="s">
        <v>92</v>
      </c>
      <c r="AV150" s="13" t="s">
        <v>83</v>
      </c>
      <c r="AW150" s="13" t="s">
        <v>31</v>
      </c>
      <c r="AX150" s="13" t="s">
        <v>75</v>
      </c>
      <c r="AY150" s="183" t="s">
        <v>131</v>
      </c>
    </row>
    <row r="151" spans="1:65" s="2" customFormat="1" ht="33" customHeight="1" x14ac:dyDescent="0.2">
      <c r="A151" s="33"/>
      <c r="B151" s="132"/>
      <c r="C151" s="167" t="s">
        <v>179</v>
      </c>
      <c r="D151" s="167" t="s">
        <v>133</v>
      </c>
      <c r="E151" s="168" t="s">
        <v>255</v>
      </c>
      <c r="F151" s="169" t="s">
        <v>256</v>
      </c>
      <c r="G151" s="170" t="s">
        <v>136</v>
      </c>
      <c r="H151" s="171">
        <v>8</v>
      </c>
      <c r="I151" s="172"/>
      <c r="J151" s="173">
        <f>ROUND(I151*H151,2)</f>
        <v>0</v>
      </c>
      <c r="K151" s="174"/>
      <c r="L151" s="34"/>
      <c r="M151" s="175" t="s">
        <v>1</v>
      </c>
      <c r="N151" s="176" t="s">
        <v>41</v>
      </c>
      <c r="O151" s="62"/>
      <c r="P151" s="177">
        <f>O151*H151</f>
        <v>0</v>
      </c>
      <c r="Q151" s="177">
        <v>0</v>
      </c>
      <c r="R151" s="177">
        <f>Q151*H151</f>
        <v>0</v>
      </c>
      <c r="S151" s="177">
        <v>2.4</v>
      </c>
      <c r="T151" s="178">
        <f>S151*H151</f>
        <v>19.2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9" t="s">
        <v>137</v>
      </c>
      <c r="AT151" s="179" t="s">
        <v>133</v>
      </c>
      <c r="AU151" s="179" t="s">
        <v>92</v>
      </c>
      <c r="AY151" s="18" t="s">
        <v>131</v>
      </c>
      <c r="BE151" s="180">
        <f>IF(N151="základná",J151,0)</f>
        <v>0</v>
      </c>
      <c r="BF151" s="180">
        <f>IF(N151="znížená",J151,0)</f>
        <v>0</v>
      </c>
      <c r="BG151" s="180">
        <f>IF(N151="zákl. prenesená",J151,0)</f>
        <v>0</v>
      </c>
      <c r="BH151" s="180">
        <f>IF(N151="zníž. prenesená",J151,0)</f>
        <v>0</v>
      </c>
      <c r="BI151" s="180">
        <f>IF(N151="nulová",J151,0)</f>
        <v>0</v>
      </c>
      <c r="BJ151" s="18" t="s">
        <v>92</v>
      </c>
      <c r="BK151" s="180">
        <f>ROUND(I151*H151,2)</f>
        <v>0</v>
      </c>
      <c r="BL151" s="18" t="s">
        <v>137</v>
      </c>
      <c r="BM151" s="179" t="s">
        <v>257</v>
      </c>
    </row>
    <row r="152" spans="1:65" s="13" customFormat="1" ht="10.199999999999999" x14ac:dyDescent="0.2">
      <c r="B152" s="181"/>
      <c r="D152" s="182" t="s">
        <v>139</v>
      </c>
      <c r="E152" s="183" t="s">
        <v>1</v>
      </c>
      <c r="F152" s="184" t="s">
        <v>258</v>
      </c>
      <c r="H152" s="183" t="s">
        <v>1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3" t="s">
        <v>139</v>
      </c>
      <c r="AU152" s="183" t="s">
        <v>92</v>
      </c>
      <c r="AV152" s="13" t="s">
        <v>83</v>
      </c>
      <c r="AW152" s="13" t="s">
        <v>31</v>
      </c>
      <c r="AX152" s="13" t="s">
        <v>75</v>
      </c>
      <c r="AY152" s="183" t="s">
        <v>131</v>
      </c>
    </row>
    <row r="153" spans="1:65" s="15" customFormat="1" ht="10.199999999999999" x14ac:dyDescent="0.2">
      <c r="B153" s="197"/>
      <c r="D153" s="182" t="s">
        <v>139</v>
      </c>
      <c r="E153" s="198" t="s">
        <v>1</v>
      </c>
      <c r="F153" s="199" t="s">
        <v>259</v>
      </c>
      <c r="H153" s="200">
        <v>8</v>
      </c>
      <c r="I153" s="201"/>
      <c r="L153" s="197"/>
      <c r="M153" s="202"/>
      <c r="N153" s="203"/>
      <c r="O153" s="203"/>
      <c r="P153" s="203"/>
      <c r="Q153" s="203"/>
      <c r="R153" s="203"/>
      <c r="S153" s="203"/>
      <c r="T153" s="204"/>
      <c r="AT153" s="198" t="s">
        <v>139</v>
      </c>
      <c r="AU153" s="198" t="s">
        <v>92</v>
      </c>
      <c r="AV153" s="15" t="s">
        <v>92</v>
      </c>
      <c r="AW153" s="15" t="s">
        <v>31</v>
      </c>
      <c r="AX153" s="15" t="s">
        <v>75</v>
      </c>
      <c r="AY153" s="198" t="s">
        <v>131</v>
      </c>
    </row>
    <row r="154" spans="1:65" s="16" customFormat="1" ht="10.199999999999999" x14ac:dyDescent="0.2">
      <c r="B154" s="205"/>
      <c r="D154" s="182" t="s">
        <v>139</v>
      </c>
      <c r="E154" s="206" t="s">
        <v>1</v>
      </c>
      <c r="F154" s="207" t="s">
        <v>155</v>
      </c>
      <c r="H154" s="208">
        <v>8</v>
      </c>
      <c r="I154" s="209"/>
      <c r="L154" s="205"/>
      <c r="M154" s="210"/>
      <c r="N154" s="211"/>
      <c r="O154" s="211"/>
      <c r="P154" s="211"/>
      <c r="Q154" s="211"/>
      <c r="R154" s="211"/>
      <c r="S154" s="211"/>
      <c r="T154" s="212"/>
      <c r="AT154" s="206" t="s">
        <v>139</v>
      </c>
      <c r="AU154" s="206" t="s">
        <v>92</v>
      </c>
      <c r="AV154" s="16" t="s">
        <v>137</v>
      </c>
      <c r="AW154" s="16" t="s">
        <v>31</v>
      </c>
      <c r="AX154" s="16" t="s">
        <v>83</v>
      </c>
      <c r="AY154" s="206" t="s">
        <v>131</v>
      </c>
    </row>
    <row r="155" spans="1:65" s="2" customFormat="1" ht="21.75" customHeight="1" x14ac:dyDescent="0.2">
      <c r="A155" s="33"/>
      <c r="B155" s="132"/>
      <c r="C155" s="167" t="s">
        <v>183</v>
      </c>
      <c r="D155" s="167" t="s">
        <v>133</v>
      </c>
      <c r="E155" s="168" t="s">
        <v>189</v>
      </c>
      <c r="F155" s="169" t="s">
        <v>190</v>
      </c>
      <c r="G155" s="170" t="s">
        <v>173</v>
      </c>
      <c r="H155" s="171">
        <v>8.8729999999999993</v>
      </c>
      <c r="I155" s="172"/>
      <c r="J155" s="173">
        <f>ROUND(I155*H155,2)</f>
        <v>0</v>
      </c>
      <c r="K155" s="174"/>
      <c r="L155" s="34"/>
      <c r="M155" s="175" t="s">
        <v>1</v>
      </c>
      <c r="N155" s="176" t="s">
        <v>41</v>
      </c>
      <c r="O155" s="62"/>
      <c r="P155" s="177">
        <f>O155*H155</f>
        <v>0</v>
      </c>
      <c r="Q155" s="177">
        <v>0</v>
      </c>
      <c r="R155" s="177">
        <f>Q155*H155</f>
        <v>0</v>
      </c>
      <c r="S155" s="177">
        <v>0</v>
      </c>
      <c r="T155" s="17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9" t="s">
        <v>137</v>
      </c>
      <c r="AT155" s="179" t="s">
        <v>133</v>
      </c>
      <c r="AU155" s="179" t="s">
        <v>92</v>
      </c>
      <c r="AY155" s="18" t="s">
        <v>131</v>
      </c>
      <c r="BE155" s="180">
        <f>IF(N155="základná",J155,0)</f>
        <v>0</v>
      </c>
      <c r="BF155" s="180">
        <f>IF(N155="znížená",J155,0)</f>
        <v>0</v>
      </c>
      <c r="BG155" s="180">
        <f>IF(N155="zákl. prenesená",J155,0)</f>
        <v>0</v>
      </c>
      <c r="BH155" s="180">
        <f>IF(N155="zníž. prenesená",J155,0)</f>
        <v>0</v>
      </c>
      <c r="BI155" s="180">
        <f>IF(N155="nulová",J155,0)</f>
        <v>0</v>
      </c>
      <c r="BJ155" s="18" t="s">
        <v>92</v>
      </c>
      <c r="BK155" s="180">
        <f>ROUND(I155*H155,2)</f>
        <v>0</v>
      </c>
      <c r="BL155" s="18" t="s">
        <v>137</v>
      </c>
      <c r="BM155" s="179" t="s">
        <v>260</v>
      </c>
    </row>
    <row r="156" spans="1:65" s="2" customFormat="1" ht="37.799999999999997" customHeight="1" x14ac:dyDescent="0.2">
      <c r="A156" s="33"/>
      <c r="B156" s="132"/>
      <c r="C156" s="167" t="s">
        <v>188</v>
      </c>
      <c r="D156" s="167" t="s">
        <v>133</v>
      </c>
      <c r="E156" s="168" t="s">
        <v>193</v>
      </c>
      <c r="F156" s="169" t="s">
        <v>194</v>
      </c>
      <c r="G156" s="170" t="s">
        <v>173</v>
      </c>
      <c r="H156" s="171">
        <v>177.46</v>
      </c>
      <c r="I156" s="172"/>
      <c r="J156" s="173">
        <f>ROUND(I156*H156,2)</f>
        <v>0</v>
      </c>
      <c r="K156" s="174"/>
      <c r="L156" s="34"/>
      <c r="M156" s="175" t="s">
        <v>1</v>
      </c>
      <c r="N156" s="176" t="s">
        <v>41</v>
      </c>
      <c r="O156" s="62"/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9" t="s">
        <v>137</v>
      </c>
      <c r="AT156" s="179" t="s">
        <v>133</v>
      </c>
      <c r="AU156" s="179" t="s">
        <v>92</v>
      </c>
      <c r="AY156" s="18" t="s">
        <v>131</v>
      </c>
      <c r="BE156" s="180">
        <f>IF(N156="základná",J156,0)</f>
        <v>0</v>
      </c>
      <c r="BF156" s="180">
        <f>IF(N156="znížená",J156,0)</f>
        <v>0</v>
      </c>
      <c r="BG156" s="180">
        <f>IF(N156="zákl. prenesená",J156,0)</f>
        <v>0</v>
      </c>
      <c r="BH156" s="180">
        <f>IF(N156="zníž. prenesená",J156,0)</f>
        <v>0</v>
      </c>
      <c r="BI156" s="180">
        <f>IF(N156="nulová",J156,0)</f>
        <v>0</v>
      </c>
      <c r="BJ156" s="18" t="s">
        <v>92</v>
      </c>
      <c r="BK156" s="180">
        <f>ROUND(I156*H156,2)</f>
        <v>0</v>
      </c>
      <c r="BL156" s="18" t="s">
        <v>137</v>
      </c>
      <c r="BM156" s="179" t="s">
        <v>261</v>
      </c>
    </row>
    <row r="157" spans="1:65" s="15" customFormat="1" ht="10.199999999999999" x14ac:dyDescent="0.2">
      <c r="B157" s="197"/>
      <c r="D157" s="182" t="s">
        <v>139</v>
      </c>
      <c r="E157" s="198" t="s">
        <v>1</v>
      </c>
      <c r="F157" s="199" t="s">
        <v>262</v>
      </c>
      <c r="H157" s="200">
        <v>8.8729999999999993</v>
      </c>
      <c r="I157" s="201"/>
      <c r="L157" s="197"/>
      <c r="M157" s="202"/>
      <c r="N157" s="203"/>
      <c r="O157" s="203"/>
      <c r="P157" s="203"/>
      <c r="Q157" s="203"/>
      <c r="R157" s="203"/>
      <c r="S157" s="203"/>
      <c r="T157" s="204"/>
      <c r="AT157" s="198" t="s">
        <v>139</v>
      </c>
      <c r="AU157" s="198" t="s">
        <v>92</v>
      </c>
      <c r="AV157" s="15" t="s">
        <v>92</v>
      </c>
      <c r="AW157" s="15" t="s">
        <v>31</v>
      </c>
      <c r="AX157" s="15" t="s">
        <v>75</v>
      </c>
      <c r="AY157" s="198" t="s">
        <v>131</v>
      </c>
    </row>
    <row r="158" spans="1:65" s="16" customFormat="1" ht="10.199999999999999" x14ac:dyDescent="0.2">
      <c r="B158" s="205"/>
      <c r="D158" s="182" t="s">
        <v>139</v>
      </c>
      <c r="E158" s="206" t="s">
        <v>1</v>
      </c>
      <c r="F158" s="207" t="s">
        <v>155</v>
      </c>
      <c r="H158" s="208">
        <v>8.8729999999999993</v>
      </c>
      <c r="I158" s="209"/>
      <c r="L158" s="205"/>
      <c r="M158" s="210"/>
      <c r="N158" s="211"/>
      <c r="O158" s="211"/>
      <c r="P158" s="211"/>
      <c r="Q158" s="211"/>
      <c r="R158" s="211"/>
      <c r="S158" s="211"/>
      <c r="T158" s="212"/>
      <c r="AT158" s="206" t="s">
        <v>139</v>
      </c>
      <c r="AU158" s="206" t="s">
        <v>92</v>
      </c>
      <c r="AV158" s="16" t="s">
        <v>137</v>
      </c>
      <c r="AW158" s="16" t="s">
        <v>31</v>
      </c>
      <c r="AX158" s="16" t="s">
        <v>83</v>
      </c>
      <c r="AY158" s="206" t="s">
        <v>131</v>
      </c>
    </row>
    <row r="159" spans="1:65" s="15" customFormat="1" ht="10.199999999999999" x14ac:dyDescent="0.2">
      <c r="B159" s="197"/>
      <c r="D159" s="182" t="s">
        <v>139</v>
      </c>
      <c r="F159" s="199" t="s">
        <v>263</v>
      </c>
      <c r="H159" s="200">
        <v>177.46</v>
      </c>
      <c r="I159" s="201"/>
      <c r="L159" s="197"/>
      <c r="M159" s="202"/>
      <c r="N159" s="203"/>
      <c r="O159" s="203"/>
      <c r="P159" s="203"/>
      <c r="Q159" s="203"/>
      <c r="R159" s="203"/>
      <c r="S159" s="203"/>
      <c r="T159" s="204"/>
      <c r="AT159" s="198" t="s">
        <v>139</v>
      </c>
      <c r="AU159" s="198" t="s">
        <v>92</v>
      </c>
      <c r="AV159" s="15" t="s">
        <v>92</v>
      </c>
      <c r="AW159" s="15" t="s">
        <v>3</v>
      </c>
      <c r="AX159" s="15" t="s">
        <v>83</v>
      </c>
      <c r="AY159" s="198" t="s">
        <v>131</v>
      </c>
    </row>
    <row r="160" spans="1:65" s="2" customFormat="1" ht="24.15" customHeight="1" x14ac:dyDescent="0.2">
      <c r="A160" s="33"/>
      <c r="B160" s="132"/>
      <c r="C160" s="167" t="s">
        <v>156</v>
      </c>
      <c r="D160" s="167" t="s">
        <v>133</v>
      </c>
      <c r="E160" s="168" t="s">
        <v>171</v>
      </c>
      <c r="F160" s="169" t="s">
        <v>172</v>
      </c>
      <c r="G160" s="170" t="s">
        <v>173</v>
      </c>
      <c r="H160" s="171">
        <v>217.14400000000001</v>
      </c>
      <c r="I160" s="172"/>
      <c r="J160" s="173">
        <f>ROUND(I160*H160,2)</f>
        <v>0</v>
      </c>
      <c r="K160" s="174"/>
      <c r="L160" s="34"/>
      <c r="M160" s="175" t="s">
        <v>1</v>
      </c>
      <c r="N160" s="176" t="s">
        <v>41</v>
      </c>
      <c r="O160" s="62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137</v>
      </c>
      <c r="AT160" s="179" t="s">
        <v>133</v>
      </c>
      <c r="AU160" s="179" t="s">
        <v>92</v>
      </c>
      <c r="AY160" s="18" t="s">
        <v>131</v>
      </c>
      <c r="BE160" s="180">
        <f>IF(N160="základná",J160,0)</f>
        <v>0</v>
      </c>
      <c r="BF160" s="180">
        <f>IF(N160="znížená",J160,0)</f>
        <v>0</v>
      </c>
      <c r="BG160" s="180">
        <f>IF(N160="zákl. prenesená",J160,0)</f>
        <v>0</v>
      </c>
      <c r="BH160" s="180">
        <f>IF(N160="zníž. prenesená",J160,0)</f>
        <v>0</v>
      </c>
      <c r="BI160" s="180">
        <f>IF(N160="nulová",J160,0)</f>
        <v>0</v>
      </c>
      <c r="BJ160" s="18" t="s">
        <v>92</v>
      </c>
      <c r="BK160" s="180">
        <f>ROUND(I160*H160,2)</f>
        <v>0</v>
      </c>
      <c r="BL160" s="18" t="s">
        <v>137</v>
      </c>
      <c r="BM160" s="179" t="s">
        <v>264</v>
      </c>
    </row>
    <row r="161" spans="1:65" s="2" customFormat="1" ht="33" customHeight="1" x14ac:dyDescent="0.2">
      <c r="A161" s="33"/>
      <c r="B161" s="132"/>
      <c r="C161" s="167" t="s">
        <v>197</v>
      </c>
      <c r="D161" s="167" t="s">
        <v>133</v>
      </c>
      <c r="E161" s="168" t="s">
        <v>176</v>
      </c>
      <c r="F161" s="169" t="s">
        <v>177</v>
      </c>
      <c r="G161" s="170" t="s">
        <v>173</v>
      </c>
      <c r="H161" s="171">
        <v>208.27099999999999</v>
      </c>
      <c r="I161" s="172"/>
      <c r="J161" s="173">
        <f>ROUND(I161*H161,2)</f>
        <v>0</v>
      </c>
      <c r="K161" s="174"/>
      <c r="L161" s="34"/>
      <c r="M161" s="175" t="s">
        <v>1</v>
      </c>
      <c r="N161" s="176" t="s">
        <v>41</v>
      </c>
      <c r="O161" s="62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9" t="s">
        <v>137</v>
      </c>
      <c r="AT161" s="179" t="s">
        <v>133</v>
      </c>
      <c r="AU161" s="179" t="s">
        <v>92</v>
      </c>
      <c r="AY161" s="18" t="s">
        <v>131</v>
      </c>
      <c r="BE161" s="180">
        <f>IF(N161="základná",J161,0)</f>
        <v>0</v>
      </c>
      <c r="BF161" s="180">
        <f>IF(N161="znížená",J161,0)</f>
        <v>0</v>
      </c>
      <c r="BG161" s="180">
        <f>IF(N161="zákl. prenesená",J161,0)</f>
        <v>0</v>
      </c>
      <c r="BH161" s="180">
        <f>IF(N161="zníž. prenesená",J161,0)</f>
        <v>0</v>
      </c>
      <c r="BI161" s="180">
        <f>IF(N161="nulová",J161,0)</f>
        <v>0</v>
      </c>
      <c r="BJ161" s="18" t="s">
        <v>92</v>
      </c>
      <c r="BK161" s="180">
        <f>ROUND(I161*H161,2)</f>
        <v>0</v>
      </c>
      <c r="BL161" s="18" t="s">
        <v>137</v>
      </c>
      <c r="BM161" s="179" t="s">
        <v>265</v>
      </c>
    </row>
    <row r="162" spans="1:65" s="2" customFormat="1" ht="33" customHeight="1" x14ac:dyDescent="0.2">
      <c r="A162" s="33"/>
      <c r="B162" s="132"/>
      <c r="C162" s="167" t="s">
        <v>202</v>
      </c>
      <c r="D162" s="167" t="s">
        <v>133</v>
      </c>
      <c r="E162" s="168" t="s">
        <v>180</v>
      </c>
      <c r="F162" s="169" t="s">
        <v>181</v>
      </c>
      <c r="G162" s="170" t="s">
        <v>173</v>
      </c>
      <c r="H162" s="171">
        <v>208.27099999999999</v>
      </c>
      <c r="I162" s="172"/>
      <c r="J162" s="173">
        <f>ROUND(I162*H162,2)</f>
        <v>0</v>
      </c>
      <c r="K162" s="174"/>
      <c r="L162" s="34"/>
      <c r="M162" s="175" t="s">
        <v>1</v>
      </c>
      <c r="N162" s="176" t="s">
        <v>41</v>
      </c>
      <c r="O162" s="62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137</v>
      </c>
      <c r="AT162" s="179" t="s">
        <v>133</v>
      </c>
      <c r="AU162" s="179" t="s">
        <v>92</v>
      </c>
      <c r="AY162" s="18" t="s">
        <v>131</v>
      </c>
      <c r="BE162" s="180">
        <f>IF(N162="základná",J162,0)</f>
        <v>0</v>
      </c>
      <c r="BF162" s="180">
        <f>IF(N162="znížená",J162,0)</f>
        <v>0</v>
      </c>
      <c r="BG162" s="180">
        <f>IF(N162="zákl. prenesená",J162,0)</f>
        <v>0</v>
      </c>
      <c r="BH162" s="180">
        <f>IF(N162="zníž. prenesená",J162,0)</f>
        <v>0</v>
      </c>
      <c r="BI162" s="180">
        <f>IF(N162="nulová",J162,0)</f>
        <v>0</v>
      </c>
      <c r="BJ162" s="18" t="s">
        <v>92</v>
      </c>
      <c r="BK162" s="180">
        <f>ROUND(I162*H162,2)</f>
        <v>0</v>
      </c>
      <c r="BL162" s="18" t="s">
        <v>137</v>
      </c>
      <c r="BM162" s="179" t="s">
        <v>266</v>
      </c>
    </row>
    <row r="163" spans="1:65" s="15" customFormat="1" ht="10.199999999999999" x14ac:dyDescent="0.2">
      <c r="B163" s="197"/>
      <c r="D163" s="182" t="s">
        <v>139</v>
      </c>
      <c r="E163" s="198" t="s">
        <v>1</v>
      </c>
      <c r="F163" s="199" t="s">
        <v>267</v>
      </c>
      <c r="H163" s="200">
        <v>208.27099999999999</v>
      </c>
      <c r="I163" s="201"/>
      <c r="L163" s="197"/>
      <c r="M163" s="202"/>
      <c r="N163" s="203"/>
      <c r="O163" s="203"/>
      <c r="P163" s="203"/>
      <c r="Q163" s="203"/>
      <c r="R163" s="203"/>
      <c r="S163" s="203"/>
      <c r="T163" s="204"/>
      <c r="AT163" s="198" t="s">
        <v>139</v>
      </c>
      <c r="AU163" s="198" t="s">
        <v>92</v>
      </c>
      <c r="AV163" s="15" t="s">
        <v>92</v>
      </c>
      <c r="AW163" s="15" t="s">
        <v>31</v>
      </c>
      <c r="AX163" s="15" t="s">
        <v>75</v>
      </c>
      <c r="AY163" s="198" t="s">
        <v>131</v>
      </c>
    </row>
    <row r="164" spans="1:65" s="16" customFormat="1" ht="10.199999999999999" x14ac:dyDescent="0.2">
      <c r="B164" s="205"/>
      <c r="D164" s="182" t="s">
        <v>139</v>
      </c>
      <c r="E164" s="206" t="s">
        <v>1</v>
      </c>
      <c r="F164" s="207" t="s">
        <v>155</v>
      </c>
      <c r="H164" s="208">
        <v>208.27099999999999</v>
      </c>
      <c r="I164" s="209"/>
      <c r="L164" s="205"/>
      <c r="M164" s="210"/>
      <c r="N164" s="211"/>
      <c r="O164" s="211"/>
      <c r="P164" s="211"/>
      <c r="Q164" s="211"/>
      <c r="R164" s="211"/>
      <c r="S164" s="211"/>
      <c r="T164" s="212"/>
      <c r="AT164" s="206" t="s">
        <v>139</v>
      </c>
      <c r="AU164" s="206" t="s">
        <v>92</v>
      </c>
      <c r="AV164" s="16" t="s">
        <v>137</v>
      </c>
      <c r="AW164" s="16" t="s">
        <v>31</v>
      </c>
      <c r="AX164" s="16" t="s">
        <v>83</v>
      </c>
      <c r="AY164" s="206" t="s">
        <v>131</v>
      </c>
    </row>
    <row r="165" spans="1:65" s="2" customFormat="1" ht="24.15" customHeight="1" x14ac:dyDescent="0.2">
      <c r="A165" s="33"/>
      <c r="B165" s="132"/>
      <c r="C165" s="167" t="s">
        <v>207</v>
      </c>
      <c r="D165" s="167" t="s">
        <v>133</v>
      </c>
      <c r="E165" s="168" t="s">
        <v>268</v>
      </c>
      <c r="F165" s="169" t="s">
        <v>269</v>
      </c>
      <c r="G165" s="170" t="s">
        <v>173</v>
      </c>
      <c r="H165" s="171">
        <v>8.8729999999999993</v>
      </c>
      <c r="I165" s="172"/>
      <c r="J165" s="173">
        <f>ROUND(I165*H165,2)</f>
        <v>0</v>
      </c>
      <c r="K165" s="174"/>
      <c r="L165" s="34"/>
      <c r="M165" s="175" t="s">
        <v>1</v>
      </c>
      <c r="N165" s="176" t="s">
        <v>41</v>
      </c>
      <c r="O165" s="62"/>
      <c r="P165" s="177">
        <f>O165*H165</f>
        <v>0</v>
      </c>
      <c r="Q165" s="177">
        <v>0</v>
      </c>
      <c r="R165" s="177">
        <f>Q165*H165</f>
        <v>0</v>
      </c>
      <c r="S165" s="177">
        <v>0</v>
      </c>
      <c r="T165" s="178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9" t="s">
        <v>137</v>
      </c>
      <c r="AT165" s="179" t="s">
        <v>133</v>
      </c>
      <c r="AU165" s="179" t="s">
        <v>92</v>
      </c>
      <c r="AY165" s="18" t="s">
        <v>131</v>
      </c>
      <c r="BE165" s="180">
        <f>IF(N165="základná",J165,0)</f>
        <v>0</v>
      </c>
      <c r="BF165" s="180">
        <f>IF(N165="znížená",J165,0)</f>
        <v>0</v>
      </c>
      <c r="BG165" s="180">
        <f>IF(N165="zákl. prenesená",J165,0)</f>
        <v>0</v>
      </c>
      <c r="BH165" s="180">
        <f>IF(N165="zníž. prenesená",J165,0)</f>
        <v>0</v>
      </c>
      <c r="BI165" s="180">
        <f>IF(N165="nulová",J165,0)</f>
        <v>0</v>
      </c>
      <c r="BJ165" s="18" t="s">
        <v>92</v>
      </c>
      <c r="BK165" s="180">
        <f>ROUND(I165*H165,2)</f>
        <v>0</v>
      </c>
      <c r="BL165" s="18" t="s">
        <v>137</v>
      </c>
      <c r="BM165" s="179" t="s">
        <v>270</v>
      </c>
    </row>
    <row r="166" spans="1:65" s="2" customFormat="1" ht="24.15" customHeight="1" x14ac:dyDescent="0.2">
      <c r="A166" s="33"/>
      <c r="B166" s="132"/>
      <c r="C166" s="167" t="s">
        <v>212</v>
      </c>
      <c r="D166" s="167" t="s">
        <v>133</v>
      </c>
      <c r="E166" s="168" t="s">
        <v>271</v>
      </c>
      <c r="F166" s="169" t="s">
        <v>272</v>
      </c>
      <c r="G166" s="170" t="s">
        <v>173</v>
      </c>
      <c r="H166" s="171">
        <v>155.471</v>
      </c>
      <c r="I166" s="172"/>
      <c r="J166" s="173">
        <f>ROUND(I166*H166,2)</f>
        <v>0</v>
      </c>
      <c r="K166" s="174"/>
      <c r="L166" s="34"/>
      <c r="M166" s="175" t="s">
        <v>1</v>
      </c>
      <c r="N166" s="176" t="s">
        <v>41</v>
      </c>
      <c r="O166" s="62"/>
      <c r="P166" s="177">
        <f>O166*H166</f>
        <v>0</v>
      </c>
      <c r="Q166" s="177">
        <v>0</v>
      </c>
      <c r="R166" s="177">
        <f>Q166*H166</f>
        <v>0</v>
      </c>
      <c r="S166" s="177">
        <v>0</v>
      </c>
      <c r="T166" s="178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9" t="s">
        <v>137</v>
      </c>
      <c r="AT166" s="179" t="s">
        <v>133</v>
      </c>
      <c r="AU166" s="179" t="s">
        <v>92</v>
      </c>
      <c r="AY166" s="18" t="s">
        <v>131</v>
      </c>
      <c r="BE166" s="180">
        <f>IF(N166="základná",J166,0)</f>
        <v>0</v>
      </c>
      <c r="BF166" s="180">
        <f>IF(N166="znížená",J166,0)</f>
        <v>0</v>
      </c>
      <c r="BG166" s="180">
        <f>IF(N166="zákl. prenesená",J166,0)</f>
        <v>0</v>
      </c>
      <c r="BH166" s="180">
        <f>IF(N166="zníž. prenesená",J166,0)</f>
        <v>0</v>
      </c>
      <c r="BI166" s="180">
        <f>IF(N166="nulová",J166,0)</f>
        <v>0</v>
      </c>
      <c r="BJ166" s="18" t="s">
        <v>92</v>
      </c>
      <c r="BK166" s="180">
        <f>ROUND(I166*H166,2)</f>
        <v>0</v>
      </c>
      <c r="BL166" s="18" t="s">
        <v>137</v>
      </c>
      <c r="BM166" s="179" t="s">
        <v>273</v>
      </c>
    </row>
    <row r="167" spans="1:65" s="13" customFormat="1" ht="10.199999999999999" x14ac:dyDescent="0.2">
      <c r="B167" s="181"/>
      <c r="D167" s="182" t="s">
        <v>139</v>
      </c>
      <c r="E167" s="183" t="s">
        <v>1</v>
      </c>
      <c r="F167" s="184" t="s">
        <v>274</v>
      </c>
      <c r="H167" s="183" t="s">
        <v>1</v>
      </c>
      <c r="I167" s="185"/>
      <c r="L167" s="181"/>
      <c r="M167" s="186"/>
      <c r="N167" s="187"/>
      <c r="O167" s="187"/>
      <c r="P167" s="187"/>
      <c r="Q167" s="187"/>
      <c r="R167" s="187"/>
      <c r="S167" s="187"/>
      <c r="T167" s="188"/>
      <c r="AT167" s="183" t="s">
        <v>139</v>
      </c>
      <c r="AU167" s="183" t="s">
        <v>92</v>
      </c>
      <c r="AV167" s="13" t="s">
        <v>83</v>
      </c>
      <c r="AW167" s="13" t="s">
        <v>31</v>
      </c>
      <c r="AX167" s="13" t="s">
        <v>75</v>
      </c>
      <c r="AY167" s="183" t="s">
        <v>131</v>
      </c>
    </row>
    <row r="168" spans="1:65" s="15" customFormat="1" ht="10.199999999999999" x14ac:dyDescent="0.2">
      <c r="B168" s="197"/>
      <c r="D168" s="182" t="s">
        <v>139</v>
      </c>
      <c r="E168" s="198" t="s">
        <v>1</v>
      </c>
      <c r="F168" s="199" t="s">
        <v>275</v>
      </c>
      <c r="H168" s="200">
        <v>155.471</v>
      </c>
      <c r="I168" s="201"/>
      <c r="L168" s="197"/>
      <c r="M168" s="202"/>
      <c r="N168" s="203"/>
      <c r="O168" s="203"/>
      <c r="P168" s="203"/>
      <c r="Q168" s="203"/>
      <c r="R168" s="203"/>
      <c r="S168" s="203"/>
      <c r="T168" s="204"/>
      <c r="AT168" s="198" t="s">
        <v>139</v>
      </c>
      <c r="AU168" s="198" t="s">
        <v>92</v>
      </c>
      <c r="AV168" s="15" t="s">
        <v>92</v>
      </c>
      <c r="AW168" s="15" t="s">
        <v>31</v>
      </c>
      <c r="AX168" s="15" t="s">
        <v>75</v>
      </c>
      <c r="AY168" s="198" t="s">
        <v>131</v>
      </c>
    </row>
    <row r="169" spans="1:65" s="16" customFormat="1" ht="10.199999999999999" x14ac:dyDescent="0.2">
      <c r="B169" s="205"/>
      <c r="D169" s="182" t="s">
        <v>139</v>
      </c>
      <c r="E169" s="206" t="s">
        <v>1</v>
      </c>
      <c r="F169" s="207" t="s">
        <v>155</v>
      </c>
      <c r="H169" s="208">
        <v>155.471</v>
      </c>
      <c r="I169" s="209"/>
      <c r="L169" s="205"/>
      <c r="M169" s="210"/>
      <c r="N169" s="211"/>
      <c r="O169" s="211"/>
      <c r="P169" s="211"/>
      <c r="Q169" s="211"/>
      <c r="R169" s="211"/>
      <c r="S169" s="211"/>
      <c r="T169" s="212"/>
      <c r="AT169" s="206" t="s">
        <v>139</v>
      </c>
      <c r="AU169" s="206" t="s">
        <v>92</v>
      </c>
      <c r="AV169" s="16" t="s">
        <v>137</v>
      </c>
      <c r="AW169" s="16" t="s">
        <v>31</v>
      </c>
      <c r="AX169" s="16" t="s">
        <v>83</v>
      </c>
      <c r="AY169" s="206" t="s">
        <v>131</v>
      </c>
    </row>
    <row r="170" spans="1:65" s="2" customFormat="1" ht="24.15" customHeight="1" x14ac:dyDescent="0.2">
      <c r="A170" s="33"/>
      <c r="B170" s="132"/>
      <c r="C170" s="167" t="s">
        <v>222</v>
      </c>
      <c r="D170" s="167" t="s">
        <v>133</v>
      </c>
      <c r="E170" s="168" t="s">
        <v>184</v>
      </c>
      <c r="F170" s="169" t="s">
        <v>185</v>
      </c>
      <c r="G170" s="170" t="s">
        <v>173</v>
      </c>
      <c r="H170" s="171">
        <v>52.8</v>
      </c>
      <c r="I170" s="172"/>
      <c r="J170" s="173">
        <f>ROUND(I170*H170,2)</f>
        <v>0</v>
      </c>
      <c r="K170" s="174"/>
      <c r="L170" s="34"/>
      <c r="M170" s="175" t="s">
        <v>1</v>
      </c>
      <c r="N170" s="176" t="s">
        <v>41</v>
      </c>
      <c r="O170" s="62"/>
      <c r="P170" s="177">
        <f>O170*H170</f>
        <v>0</v>
      </c>
      <c r="Q170" s="177">
        <v>0</v>
      </c>
      <c r="R170" s="177">
        <f>Q170*H170</f>
        <v>0</v>
      </c>
      <c r="S170" s="177">
        <v>0</v>
      </c>
      <c r="T170" s="17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9" t="s">
        <v>137</v>
      </c>
      <c r="AT170" s="179" t="s">
        <v>133</v>
      </c>
      <c r="AU170" s="179" t="s">
        <v>92</v>
      </c>
      <c r="AY170" s="18" t="s">
        <v>131</v>
      </c>
      <c r="BE170" s="180">
        <f>IF(N170="základná",J170,0)</f>
        <v>0</v>
      </c>
      <c r="BF170" s="180">
        <f>IF(N170="znížená",J170,0)</f>
        <v>0</v>
      </c>
      <c r="BG170" s="180">
        <f>IF(N170="zákl. prenesená",J170,0)</f>
        <v>0</v>
      </c>
      <c r="BH170" s="180">
        <f>IF(N170="zníž. prenesená",J170,0)</f>
        <v>0</v>
      </c>
      <c r="BI170" s="180">
        <f>IF(N170="nulová",J170,0)</f>
        <v>0</v>
      </c>
      <c r="BJ170" s="18" t="s">
        <v>92</v>
      </c>
      <c r="BK170" s="180">
        <f>ROUND(I170*H170,2)</f>
        <v>0</v>
      </c>
      <c r="BL170" s="18" t="s">
        <v>137</v>
      </c>
      <c r="BM170" s="179" t="s">
        <v>276</v>
      </c>
    </row>
    <row r="171" spans="1:65" s="15" customFormat="1" ht="10.199999999999999" x14ac:dyDescent="0.2">
      <c r="B171" s="197"/>
      <c r="D171" s="182" t="s">
        <v>139</v>
      </c>
      <c r="E171" s="198" t="s">
        <v>1</v>
      </c>
      <c r="F171" s="199" t="s">
        <v>277</v>
      </c>
      <c r="H171" s="200">
        <v>52.8</v>
      </c>
      <c r="I171" s="201"/>
      <c r="L171" s="197"/>
      <c r="M171" s="202"/>
      <c r="N171" s="203"/>
      <c r="O171" s="203"/>
      <c r="P171" s="203"/>
      <c r="Q171" s="203"/>
      <c r="R171" s="203"/>
      <c r="S171" s="203"/>
      <c r="T171" s="204"/>
      <c r="AT171" s="198" t="s">
        <v>139</v>
      </c>
      <c r="AU171" s="198" t="s">
        <v>92</v>
      </c>
      <c r="AV171" s="15" t="s">
        <v>92</v>
      </c>
      <c r="AW171" s="15" t="s">
        <v>31</v>
      </c>
      <c r="AX171" s="15" t="s">
        <v>75</v>
      </c>
      <c r="AY171" s="198" t="s">
        <v>131</v>
      </c>
    </row>
    <row r="172" spans="1:65" s="16" customFormat="1" ht="10.199999999999999" x14ac:dyDescent="0.2">
      <c r="B172" s="205"/>
      <c r="D172" s="182" t="s">
        <v>139</v>
      </c>
      <c r="E172" s="206" t="s">
        <v>1</v>
      </c>
      <c r="F172" s="207" t="s">
        <v>155</v>
      </c>
      <c r="H172" s="208">
        <v>52.8</v>
      </c>
      <c r="I172" s="209"/>
      <c r="L172" s="205"/>
      <c r="M172" s="210"/>
      <c r="N172" s="211"/>
      <c r="O172" s="211"/>
      <c r="P172" s="211"/>
      <c r="Q172" s="211"/>
      <c r="R172" s="211"/>
      <c r="S172" s="211"/>
      <c r="T172" s="212"/>
      <c r="AT172" s="206" t="s">
        <v>139</v>
      </c>
      <c r="AU172" s="206" t="s">
        <v>92</v>
      </c>
      <c r="AV172" s="16" t="s">
        <v>137</v>
      </c>
      <c r="AW172" s="16" t="s">
        <v>31</v>
      </c>
      <c r="AX172" s="16" t="s">
        <v>83</v>
      </c>
      <c r="AY172" s="206" t="s">
        <v>131</v>
      </c>
    </row>
    <row r="173" spans="1:65" s="12" customFormat="1" ht="22.8" customHeight="1" x14ac:dyDescent="0.25">
      <c r="B173" s="154"/>
      <c r="D173" s="155" t="s">
        <v>74</v>
      </c>
      <c r="E173" s="165" t="s">
        <v>278</v>
      </c>
      <c r="F173" s="165" t="s">
        <v>279</v>
      </c>
      <c r="I173" s="157"/>
      <c r="J173" s="166">
        <f>BK173</f>
        <v>0</v>
      </c>
      <c r="L173" s="154"/>
      <c r="M173" s="159"/>
      <c r="N173" s="160"/>
      <c r="O173" s="160"/>
      <c r="P173" s="161">
        <f>SUM(P174:P176)</f>
        <v>0</v>
      </c>
      <c r="Q173" s="160"/>
      <c r="R173" s="161">
        <f>SUM(R174:R176)</f>
        <v>0</v>
      </c>
      <c r="S173" s="160"/>
      <c r="T173" s="162">
        <f>SUM(T174:T176)</f>
        <v>0</v>
      </c>
      <c r="AR173" s="155" t="s">
        <v>137</v>
      </c>
      <c r="AT173" s="163" t="s">
        <v>74</v>
      </c>
      <c r="AU173" s="163" t="s">
        <v>83</v>
      </c>
      <c r="AY173" s="155" t="s">
        <v>131</v>
      </c>
      <c r="BK173" s="164">
        <f>SUM(BK174:BK176)</f>
        <v>0</v>
      </c>
    </row>
    <row r="174" spans="1:65" s="2" customFormat="1" ht="37.799999999999997" customHeight="1" x14ac:dyDescent="0.2">
      <c r="A174" s="33"/>
      <c r="B174" s="132"/>
      <c r="C174" s="167" t="s">
        <v>280</v>
      </c>
      <c r="D174" s="167" t="s">
        <v>133</v>
      </c>
      <c r="E174" s="168" t="s">
        <v>281</v>
      </c>
      <c r="F174" s="169" t="s">
        <v>282</v>
      </c>
      <c r="G174" s="170" t="s">
        <v>283</v>
      </c>
      <c r="H174" s="171">
        <v>50</v>
      </c>
      <c r="I174" s="172"/>
      <c r="J174" s="173">
        <f>ROUND(I174*H174,2)</f>
        <v>0</v>
      </c>
      <c r="K174" s="174"/>
      <c r="L174" s="34"/>
      <c r="M174" s="175" t="s">
        <v>1</v>
      </c>
      <c r="N174" s="176" t="s">
        <v>41</v>
      </c>
      <c r="O174" s="62"/>
      <c r="P174" s="177">
        <f>O174*H174</f>
        <v>0</v>
      </c>
      <c r="Q174" s="177">
        <v>0</v>
      </c>
      <c r="R174" s="177">
        <f>Q174*H174</f>
        <v>0</v>
      </c>
      <c r="S174" s="177">
        <v>0</v>
      </c>
      <c r="T174" s="17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9" t="s">
        <v>284</v>
      </c>
      <c r="AT174" s="179" t="s">
        <v>133</v>
      </c>
      <c r="AU174" s="179" t="s">
        <v>92</v>
      </c>
      <c r="AY174" s="18" t="s">
        <v>131</v>
      </c>
      <c r="BE174" s="180">
        <f>IF(N174="základná",J174,0)</f>
        <v>0</v>
      </c>
      <c r="BF174" s="180">
        <f>IF(N174="znížená",J174,0)</f>
        <v>0</v>
      </c>
      <c r="BG174" s="180">
        <f>IF(N174="zákl. prenesená",J174,0)</f>
        <v>0</v>
      </c>
      <c r="BH174" s="180">
        <f>IF(N174="zníž. prenesená",J174,0)</f>
        <v>0</v>
      </c>
      <c r="BI174" s="180">
        <f>IF(N174="nulová",J174,0)</f>
        <v>0</v>
      </c>
      <c r="BJ174" s="18" t="s">
        <v>92</v>
      </c>
      <c r="BK174" s="180">
        <f>ROUND(I174*H174,2)</f>
        <v>0</v>
      </c>
      <c r="BL174" s="18" t="s">
        <v>284</v>
      </c>
      <c r="BM174" s="179" t="s">
        <v>285</v>
      </c>
    </row>
    <row r="175" spans="1:65" s="15" customFormat="1" ht="10.199999999999999" x14ac:dyDescent="0.2">
      <c r="B175" s="197"/>
      <c r="D175" s="182" t="s">
        <v>139</v>
      </c>
      <c r="E175" s="198" t="s">
        <v>1</v>
      </c>
      <c r="F175" s="199" t="s">
        <v>286</v>
      </c>
      <c r="H175" s="200">
        <v>50</v>
      </c>
      <c r="I175" s="201"/>
      <c r="L175" s="197"/>
      <c r="M175" s="202"/>
      <c r="N175" s="203"/>
      <c r="O175" s="203"/>
      <c r="P175" s="203"/>
      <c r="Q175" s="203"/>
      <c r="R175" s="203"/>
      <c r="S175" s="203"/>
      <c r="T175" s="204"/>
      <c r="AT175" s="198" t="s">
        <v>139</v>
      </c>
      <c r="AU175" s="198" t="s">
        <v>92</v>
      </c>
      <c r="AV175" s="15" t="s">
        <v>92</v>
      </c>
      <c r="AW175" s="15" t="s">
        <v>31</v>
      </c>
      <c r="AX175" s="15" t="s">
        <v>75</v>
      </c>
      <c r="AY175" s="198" t="s">
        <v>131</v>
      </c>
    </row>
    <row r="176" spans="1:65" s="16" customFormat="1" ht="10.199999999999999" x14ac:dyDescent="0.2">
      <c r="B176" s="205"/>
      <c r="D176" s="182" t="s">
        <v>139</v>
      </c>
      <c r="E176" s="206" t="s">
        <v>1</v>
      </c>
      <c r="F176" s="207" t="s">
        <v>155</v>
      </c>
      <c r="H176" s="208">
        <v>50</v>
      </c>
      <c r="I176" s="209"/>
      <c r="L176" s="205"/>
      <c r="M176" s="213"/>
      <c r="N176" s="214"/>
      <c r="O176" s="214"/>
      <c r="P176" s="214"/>
      <c r="Q176" s="214"/>
      <c r="R176" s="214"/>
      <c r="S176" s="214"/>
      <c r="T176" s="215"/>
      <c r="AT176" s="206" t="s">
        <v>139</v>
      </c>
      <c r="AU176" s="206" t="s">
        <v>92</v>
      </c>
      <c r="AV176" s="16" t="s">
        <v>137</v>
      </c>
      <c r="AW176" s="16" t="s">
        <v>31</v>
      </c>
      <c r="AX176" s="16" t="s">
        <v>83</v>
      </c>
      <c r="AY176" s="206" t="s">
        <v>131</v>
      </c>
    </row>
    <row r="177" spans="1:31" s="2" customFormat="1" ht="6.9" customHeight="1" x14ac:dyDescent="0.2">
      <c r="A177" s="33"/>
      <c r="B177" s="51"/>
      <c r="C177" s="52"/>
      <c r="D177" s="52"/>
      <c r="E177" s="52"/>
      <c r="F177" s="52"/>
      <c r="G177" s="52"/>
      <c r="H177" s="52"/>
      <c r="I177" s="52"/>
      <c r="J177" s="52"/>
      <c r="K177" s="52"/>
      <c r="L177" s="34"/>
      <c r="M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9" spans="1:31" ht="27" customHeight="1" x14ac:dyDescent="0.2">
      <c r="B179" s="271" t="s">
        <v>361</v>
      </c>
      <c r="C179" s="272"/>
      <c r="D179" s="272"/>
      <c r="E179" s="272"/>
      <c r="F179" s="272"/>
      <c r="G179" s="273"/>
      <c r="H179" s="273"/>
    </row>
    <row r="180" spans="1:31" ht="50.4" customHeight="1" x14ac:dyDescent="0.25">
      <c r="B180" s="274" t="s">
        <v>362</v>
      </c>
      <c r="C180" s="275"/>
      <c r="D180" s="275"/>
      <c r="E180" s="275"/>
      <c r="F180" s="275"/>
      <c r="G180" s="275"/>
      <c r="H180" s="275"/>
    </row>
    <row r="181" spans="1:31" ht="88.2" customHeight="1" x14ac:dyDescent="0.2">
      <c r="B181" s="274" t="s">
        <v>363</v>
      </c>
      <c r="C181" s="274"/>
      <c r="D181" s="274"/>
      <c r="E181" s="274"/>
      <c r="F181" s="274"/>
      <c r="G181" s="274"/>
      <c r="H181" s="274"/>
    </row>
    <row r="182" spans="1:31" ht="88.2" customHeight="1" x14ac:dyDescent="0.2">
      <c r="B182" s="274" t="s">
        <v>364</v>
      </c>
      <c r="C182" s="274"/>
      <c r="D182" s="274"/>
      <c r="E182" s="274"/>
      <c r="F182" s="274"/>
      <c r="G182" s="274"/>
      <c r="H182" s="274"/>
    </row>
    <row r="183" spans="1:31" ht="48" customHeight="1" x14ac:dyDescent="0.2">
      <c r="B183" s="274" t="s">
        <v>365</v>
      </c>
      <c r="C183" s="274"/>
      <c r="D183" s="274"/>
      <c r="E183" s="274"/>
      <c r="F183" s="274"/>
      <c r="G183" s="274"/>
      <c r="H183" s="274"/>
    </row>
    <row r="184" spans="1:31" ht="81.599999999999994" customHeight="1" x14ac:dyDescent="0.2">
      <c r="B184" s="274" t="s">
        <v>366</v>
      </c>
      <c r="C184" s="274"/>
      <c r="D184" s="274"/>
      <c r="E184" s="274"/>
      <c r="F184" s="274"/>
      <c r="G184" s="274"/>
      <c r="H184" s="274"/>
    </row>
    <row r="185" spans="1:31" ht="69" customHeight="1" x14ac:dyDescent="0.2">
      <c r="B185" s="274" t="s">
        <v>367</v>
      </c>
      <c r="C185" s="274"/>
      <c r="D185" s="274"/>
      <c r="E185" s="274"/>
      <c r="F185" s="274"/>
      <c r="G185" s="274"/>
      <c r="H185" s="274"/>
    </row>
    <row r="186" spans="1:31" ht="30.6" customHeight="1" x14ac:dyDescent="0.2">
      <c r="B186" s="274" t="s">
        <v>368</v>
      </c>
      <c r="C186" s="274"/>
      <c r="D186" s="274"/>
      <c r="E186" s="274"/>
      <c r="F186" s="274"/>
      <c r="G186" s="274"/>
      <c r="H186" s="274"/>
    </row>
  </sheetData>
  <autoFilter ref="C129:K176" xr:uid="{00000000-0009-0000-0000-000002000000}"/>
  <mergeCells count="21">
    <mergeCell ref="B186:H186"/>
    <mergeCell ref="B181:H181"/>
    <mergeCell ref="B182:H182"/>
    <mergeCell ref="B183:H183"/>
    <mergeCell ref="B184:H184"/>
    <mergeCell ref="B185:H185"/>
    <mergeCell ref="D108:F108"/>
    <mergeCell ref="E120:H120"/>
    <mergeCell ref="E122:H122"/>
    <mergeCell ref="L2:V2"/>
    <mergeCell ref="B180:H180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01"/>
  <sheetViews>
    <sheetView showGridLines="0" tabSelected="1" topLeftCell="A169" zoomScaleNormal="100" workbookViewId="0">
      <selection activeCell="A195" sqref="A195:XFD195"/>
    </sheetView>
  </sheetViews>
  <sheetFormatPr defaultRowHeight="14.4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L2" s="264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8" t="s">
        <v>89</v>
      </c>
    </row>
    <row r="3" spans="1:46" s="1" customFormat="1" ht="6.9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" customHeight="1" x14ac:dyDescent="0.2">
      <c r="B4" s="21"/>
      <c r="D4" s="22" t="s">
        <v>93</v>
      </c>
      <c r="L4" s="21"/>
      <c r="M4" s="98" t="s">
        <v>9</v>
      </c>
      <c r="AT4" s="18" t="s">
        <v>3</v>
      </c>
    </row>
    <row r="5" spans="1:46" s="1" customFormat="1" ht="6.9" customHeight="1" x14ac:dyDescent="0.2">
      <c r="B5" s="21"/>
      <c r="L5" s="21"/>
    </row>
    <row r="6" spans="1:46" s="1" customFormat="1" ht="12" customHeight="1" x14ac:dyDescent="0.2">
      <c r="B6" s="21"/>
      <c r="D6" s="28" t="s">
        <v>15</v>
      </c>
      <c r="L6" s="21"/>
    </row>
    <row r="7" spans="1:46" s="1" customFormat="1" ht="16.5" customHeight="1" x14ac:dyDescent="0.2">
      <c r="B7" s="21"/>
      <c r="E7" s="265" t="str">
        <f>'Rekapitulácia stavby'!K6</f>
        <v>Búracie práce materská škola Tramín</v>
      </c>
      <c r="F7" s="266"/>
      <c r="G7" s="266"/>
      <c r="H7" s="266"/>
      <c r="L7" s="21"/>
    </row>
    <row r="8" spans="1:46" s="2" customFormat="1" ht="12" customHeight="1" x14ac:dyDescent="0.2">
      <c r="A8" s="33"/>
      <c r="B8" s="34"/>
      <c r="C8" s="33"/>
      <c r="D8" s="28" t="s">
        <v>94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 x14ac:dyDescent="0.2">
      <c r="A9" s="33"/>
      <c r="B9" s="34"/>
      <c r="C9" s="33"/>
      <c r="D9" s="33"/>
      <c r="E9" s="245" t="s">
        <v>287</v>
      </c>
      <c r="F9" s="267"/>
      <c r="G9" s="267"/>
      <c r="H9" s="26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0.199999999999999" x14ac:dyDescent="0.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 x14ac:dyDescent="0.2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 x14ac:dyDescent="0.2">
      <c r="A12" s="33"/>
      <c r="B12" s="34"/>
      <c r="C12" s="33"/>
      <c r="D12" s="28" t="s">
        <v>19</v>
      </c>
      <c r="E12" s="33"/>
      <c r="F12" s="26" t="s">
        <v>96</v>
      </c>
      <c r="G12" s="33"/>
      <c r="H12" s="33"/>
      <c r="I12" s="28" t="s">
        <v>21</v>
      </c>
      <c r="J12" s="59" t="str">
        <f>'Rekapitulácia stavby'!AN8</f>
        <v>19. 11. 2021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 x14ac:dyDescent="0.2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 x14ac:dyDescent="0.2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tr">
        <f>IF('Rekapitulácia stavby'!AN10="","",'Rekapitulácia stavby'!AN10)</f>
        <v/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 x14ac:dyDescent="0.2">
      <c r="A15" s="33"/>
      <c r="B15" s="34"/>
      <c r="C15" s="33"/>
      <c r="D15" s="33"/>
      <c r="E15" s="26" t="str">
        <f>IF('Rekapitulácia stavby'!E11="","",'Rekapitulácia stavby'!E11)</f>
        <v xml:space="preserve">Mestská časť Bratislava - Rača </v>
      </c>
      <c r="F15" s="33"/>
      <c r="G15" s="33"/>
      <c r="H15" s="33"/>
      <c r="I15" s="28" t="s">
        <v>26</v>
      </c>
      <c r="J15" s="26" t="str">
        <f>IF('Rekapitulácia stavby'!AN11="","",'Rekapitulácia stavby'!AN11)</f>
        <v/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 x14ac:dyDescent="0.2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x14ac:dyDescent="0.2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x14ac:dyDescent="0.2">
      <c r="A18" s="33"/>
      <c r="B18" s="34"/>
      <c r="C18" s="33"/>
      <c r="D18" s="33"/>
      <c r="E18" s="268" t="str">
        <f>'Rekapitulácia stavby'!E14</f>
        <v>Vyplň údaj</v>
      </c>
      <c r="F18" s="226"/>
      <c r="G18" s="226"/>
      <c r="H18" s="226"/>
      <c r="I18" s="28" t="s">
        <v>26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 x14ac:dyDescent="0.2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x14ac:dyDescent="0.2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tr">
        <f>IF('Rekapitulácia stavby'!AN16="","",'Rekapitulácia stavby'!AN16)</f>
        <v/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x14ac:dyDescent="0.2">
      <c r="A21" s="33"/>
      <c r="B21" s="34"/>
      <c r="C21" s="33"/>
      <c r="D21" s="33"/>
      <c r="E21" s="26" t="str">
        <f>IF('Rekapitulácia stavby'!E17="","",'Rekapitulácia stavby'!E17)</f>
        <v>Pantograph spol.s.r.o.</v>
      </c>
      <c r="F21" s="33"/>
      <c r="G21" s="33"/>
      <c r="H21" s="33"/>
      <c r="I21" s="28" t="s">
        <v>26</v>
      </c>
      <c r="J21" s="26" t="str">
        <f>IF('Rekapitulácia stavby'!AN17="","",'Rekapitulácia stavby'!AN17)</f>
        <v/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 x14ac:dyDescent="0.2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x14ac:dyDescent="0.2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tr">
        <f>IF('Rekapitulácia stavby'!AN19="","",'Rekapitulácia stavby'!AN19)</f>
        <v/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x14ac:dyDescent="0.2">
      <c r="A24" s="33"/>
      <c r="B24" s="34"/>
      <c r="C24" s="33"/>
      <c r="D24" s="33"/>
      <c r="E24" s="26" t="str">
        <f>IF('Rekapitulácia stavby'!E20="","",'Rekapitulácia stavby'!E20)</f>
        <v>Rosoft,s.r.o.</v>
      </c>
      <c r="F24" s="33"/>
      <c r="G24" s="33"/>
      <c r="H24" s="33"/>
      <c r="I24" s="28" t="s">
        <v>26</v>
      </c>
      <c r="J24" s="26" t="str">
        <f>IF('Rekapitulácia stavby'!AN20="","",'Rekapitulácia stavby'!AN20)</f>
        <v/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 x14ac:dyDescent="0.2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x14ac:dyDescent="0.2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x14ac:dyDescent="0.2">
      <c r="A27" s="99"/>
      <c r="B27" s="100"/>
      <c r="C27" s="99"/>
      <c r="D27" s="99"/>
      <c r="E27" s="231" t="s">
        <v>1</v>
      </c>
      <c r="F27" s="231"/>
      <c r="G27" s="231"/>
      <c r="H27" s="231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" customHeight="1" x14ac:dyDescent="0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 x14ac:dyDescent="0.2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" customHeight="1" x14ac:dyDescent="0.2">
      <c r="A30" s="33"/>
      <c r="B30" s="34"/>
      <c r="C30" s="33"/>
      <c r="D30" s="26" t="s">
        <v>97</v>
      </c>
      <c r="E30" s="33"/>
      <c r="F30" s="33"/>
      <c r="G30" s="33"/>
      <c r="H30" s="33"/>
      <c r="I30" s="33"/>
      <c r="J30" s="102">
        <f>J96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" customHeight="1" x14ac:dyDescent="0.2">
      <c r="A31" s="33"/>
      <c r="B31" s="34"/>
      <c r="C31" s="33"/>
      <c r="D31" s="103" t="s">
        <v>98</v>
      </c>
      <c r="E31" s="33"/>
      <c r="F31" s="33"/>
      <c r="G31" s="33"/>
      <c r="H31" s="33"/>
      <c r="I31" s="33"/>
      <c r="J31" s="102">
        <f>J102</f>
        <v>0</v>
      </c>
      <c r="K31" s="33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 x14ac:dyDescent="0.2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5">
        <f>ROUND(J30 + J31,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 x14ac:dyDescent="0.2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 x14ac:dyDescent="0.2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x14ac:dyDescent="0.2">
      <c r="A35" s="33"/>
      <c r="B35" s="34"/>
      <c r="C35" s="33"/>
      <c r="D35" s="105" t="s">
        <v>39</v>
      </c>
      <c r="E35" s="39" t="s">
        <v>40</v>
      </c>
      <c r="F35" s="106">
        <f>ROUND((SUM(BE102:BE109) + SUM(BE129:BE191)),  2)</f>
        <v>0</v>
      </c>
      <c r="G35" s="107"/>
      <c r="H35" s="107"/>
      <c r="I35" s="108">
        <v>0.2</v>
      </c>
      <c r="J35" s="106">
        <f>ROUND(((SUM(BE102:BE109) + SUM(BE129:BE191))*I35), 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x14ac:dyDescent="0.2">
      <c r="A36" s="33"/>
      <c r="B36" s="34"/>
      <c r="C36" s="33"/>
      <c r="D36" s="33"/>
      <c r="E36" s="39" t="s">
        <v>41</v>
      </c>
      <c r="F36" s="106">
        <f>ROUND((SUM(BF102:BF109) + SUM(BF129:BF191)),  2)</f>
        <v>0</v>
      </c>
      <c r="G36" s="107"/>
      <c r="H36" s="107"/>
      <c r="I36" s="108">
        <v>0.2</v>
      </c>
      <c r="J36" s="106">
        <f>ROUND(((SUM(BF102:BF109) + SUM(BF129:BF191))*I36), 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 x14ac:dyDescent="0.2">
      <c r="A37" s="33"/>
      <c r="B37" s="34"/>
      <c r="C37" s="33"/>
      <c r="D37" s="33"/>
      <c r="E37" s="28" t="s">
        <v>42</v>
      </c>
      <c r="F37" s="109">
        <f>ROUND((SUM(BG102:BG109) + SUM(BG129:BG191)),  2)</f>
        <v>0</v>
      </c>
      <c r="G37" s="33"/>
      <c r="H37" s="33"/>
      <c r="I37" s="110">
        <v>0.2</v>
      </c>
      <c r="J37" s="109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hidden="1" customHeight="1" x14ac:dyDescent="0.2">
      <c r="A38" s="33"/>
      <c r="B38" s="34"/>
      <c r="C38" s="33"/>
      <c r="D38" s="33"/>
      <c r="E38" s="28" t="s">
        <v>43</v>
      </c>
      <c r="F38" s="109">
        <f>ROUND((SUM(BH102:BH109) + SUM(BH129:BH191)),  2)</f>
        <v>0</v>
      </c>
      <c r="G38" s="33"/>
      <c r="H38" s="33"/>
      <c r="I38" s="110">
        <v>0.2</v>
      </c>
      <c r="J38" s="109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 x14ac:dyDescent="0.2">
      <c r="A39" s="33"/>
      <c r="B39" s="34"/>
      <c r="C39" s="33"/>
      <c r="D39" s="33"/>
      <c r="E39" s="39" t="s">
        <v>44</v>
      </c>
      <c r="F39" s="106">
        <f>ROUND((SUM(BI102:BI109) + SUM(BI129:BI191)),  2)</f>
        <v>0</v>
      </c>
      <c r="G39" s="107"/>
      <c r="H39" s="107"/>
      <c r="I39" s="108">
        <v>0</v>
      </c>
      <c r="J39" s="106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" customHeight="1" x14ac:dyDescent="0.2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 x14ac:dyDescent="0.2">
      <c r="A41" s="33"/>
      <c r="B41" s="34"/>
      <c r="C41" s="111"/>
      <c r="D41" s="112" t="s">
        <v>45</v>
      </c>
      <c r="E41" s="64"/>
      <c r="F41" s="64"/>
      <c r="G41" s="113" t="s">
        <v>46</v>
      </c>
      <c r="H41" s="114" t="s">
        <v>47</v>
      </c>
      <c r="I41" s="64"/>
      <c r="J41" s="115">
        <f>SUM(J32:J39)</f>
        <v>0</v>
      </c>
      <c r="K41" s="116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 x14ac:dyDescent="0.2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" customHeight="1" x14ac:dyDescent="0.2">
      <c r="B43" s="21"/>
      <c r="L43" s="21"/>
    </row>
    <row r="44" spans="1:31" s="1" customFormat="1" ht="14.4" customHeight="1" x14ac:dyDescent="0.2">
      <c r="B44" s="21"/>
      <c r="L44" s="21"/>
    </row>
    <row r="45" spans="1:31" s="1" customFormat="1" ht="14.4" customHeight="1" x14ac:dyDescent="0.2">
      <c r="B45" s="21"/>
      <c r="L45" s="21"/>
    </row>
    <row r="46" spans="1:31" s="1" customFormat="1" ht="14.4" customHeight="1" x14ac:dyDescent="0.2">
      <c r="B46" s="21"/>
      <c r="L46" s="21"/>
    </row>
    <row r="47" spans="1:31" s="1" customFormat="1" ht="14.4" customHeight="1" x14ac:dyDescent="0.2">
      <c r="B47" s="21"/>
      <c r="L47" s="21"/>
    </row>
    <row r="48" spans="1:31" s="1" customFormat="1" ht="14.4" customHeight="1" x14ac:dyDescent="0.2">
      <c r="B48" s="21"/>
      <c r="L48" s="21"/>
    </row>
    <row r="49" spans="1:31" s="1" customFormat="1" ht="14.4" customHeight="1" x14ac:dyDescent="0.2">
      <c r="B49" s="21"/>
      <c r="L49" s="21"/>
    </row>
    <row r="50" spans="1:31" s="2" customFormat="1" ht="14.4" customHeight="1" x14ac:dyDescent="0.2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 ht="10.199999999999999" x14ac:dyDescent="0.2">
      <c r="B51" s="21"/>
      <c r="L51" s="21"/>
    </row>
    <row r="52" spans="1:31" ht="10.199999999999999" x14ac:dyDescent="0.2">
      <c r="B52" s="21"/>
      <c r="L52" s="21"/>
    </row>
    <row r="53" spans="1:31" ht="10.199999999999999" x14ac:dyDescent="0.2">
      <c r="B53" s="21"/>
      <c r="L53" s="21"/>
    </row>
    <row r="54" spans="1:31" ht="10.199999999999999" x14ac:dyDescent="0.2">
      <c r="B54" s="21"/>
      <c r="L54" s="21"/>
    </row>
    <row r="55" spans="1:31" ht="10.199999999999999" x14ac:dyDescent="0.2">
      <c r="B55" s="21"/>
      <c r="L55" s="21"/>
    </row>
    <row r="56" spans="1:31" ht="10.199999999999999" x14ac:dyDescent="0.2">
      <c r="B56" s="21"/>
      <c r="L56" s="21"/>
    </row>
    <row r="57" spans="1:31" ht="10.199999999999999" x14ac:dyDescent="0.2">
      <c r="B57" s="21"/>
      <c r="L57" s="21"/>
    </row>
    <row r="58" spans="1:31" ht="10.199999999999999" x14ac:dyDescent="0.2">
      <c r="B58" s="21"/>
      <c r="L58" s="21"/>
    </row>
    <row r="59" spans="1:31" ht="10.199999999999999" x14ac:dyDescent="0.2">
      <c r="B59" s="21"/>
      <c r="L59" s="21"/>
    </row>
    <row r="60" spans="1:31" ht="10.199999999999999" x14ac:dyDescent="0.2">
      <c r="B60" s="21"/>
      <c r="L60" s="21"/>
    </row>
    <row r="61" spans="1:31" s="2" customFormat="1" ht="13.2" x14ac:dyDescent="0.2">
      <c r="A61" s="33"/>
      <c r="B61" s="34"/>
      <c r="C61" s="33"/>
      <c r="D61" s="49" t="s">
        <v>50</v>
      </c>
      <c r="E61" s="36"/>
      <c r="F61" s="117" t="s">
        <v>51</v>
      </c>
      <c r="G61" s="49" t="s">
        <v>50</v>
      </c>
      <c r="H61" s="36"/>
      <c r="I61" s="36"/>
      <c r="J61" s="118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0.199999999999999" x14ac:dyDescent="0.2">
      <c r="B62" s="21"/>
      <c r="L62" s="21"/>
    </row>
    <row r="63" spans="1:31" ht="10.199999999999999" x14ac:dyDescent="0.2">
      <c r="B63" s="21"/>
      <c r="L63" s="21"/>
    </row>
    <row r="64" spans="1:31" ht="10.199999999999999" x14ac:dyDescent="0.2">
      <c r="B64" s="21"/>
      <c r="L64" s="21"/>
    </row>
    <row r="65" spans="1:31" s="2" customFormat="1" ht="13.2" x14ac:dyDescent="0.2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0.199999999999999" x14ac:dyDescent="0.2">
      <c r="B66" s="21"/>
      <c r="L66" s="21"/>
    </row>
    <row r="67" spans="1:31" ht="10.199999999999999" x14ac:dyDescent="0.2">
      <c r="B67" s="21"/>
      <c r="L67" s="21"/>
    </row>
    <row r="68" spans="1:31" ht="10.199999999999999" x14ac:dyDescent="0.2">
      <c r="B68" s="21"/>
      <c r="L68" s="21"/>
    </row>
    <row r="69" spans="1:31" ht="10.199999999999999" x14ac:dyDescent="0.2">
      <c r="B69" s="21"/>
      <c r="L69" s="21"/>
    </row>
    <row r="70" spans="1:31" ht="10.199999999999999" x14ac:dyDescent="0.2">
      <c r="B70" s="21"/>
      <c r="L70" s="21"/>
    </row>
    <row r="71" spans="1:31" ht="10.199999999999999" x14ac:dyDescent="0.2">
      <c r="B71" s="21"/>
      <c r="L71" s="21"/>
    </row>
    <row r="72" spans="1:31" ht="10.199999999999999" x14ac:dyDescent="0.2">
      <c r="B72" s="21"/>
      <c r="L72" s="21"/>
    </row>
    <row r="73" spans="1:31" ht="10.199999999999999" x14ac:dyDescent="0.2">
      <c r="B73" s="21"/>
      <c r="L73" s="21"/>
    </row>
    <row r="74" spans="1:31" ht="10.199999999999999" x14ac:dyDescent="0.2">
      <c r="B74" s="21"/>
      <c r="L74" s="21"/>
    </row>
    <row r="75" spans="1:31" ht="10.199999999999999" x14ac:dyDescent="0.2">
      <c r="B75" s="21"/>
      <c r="L75" s="21"/>
    </row>
    <row r="76" spans="1:31" s="2" customFormat="1" ht="13.2" x14ac:dyDescent="0.2">
      <c r="A76" s="33"/>
      <c r="B76" s="34"/>
      <c r="C76" s="33"/>
      <c r="D76" s="49" t="s">
        <v>50</v>
      </c>
      <c r="E76" s="36"/>
      <c r="F76" s="117" t="s">
        <v>51</v>
      </c>
      <c r="G76" s="49" t="s">
        <v>50</v>
      </c>
      <c r="H76" s="36"/>
      <c r="I76" s="36"/>
      <c r="J76" s="118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 x14ac:dyDescent="0.2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 x14ac:dyDescent="0.2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 x14ac:dyDescent="0.2">
      <c r="A82" s="33"/>
      <c r="B82" s="34"/>
      <c r="C82" s="22" t="s">
        <v>99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 x14ac:dyDescent="0.2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 x14ac:dyDescent="0.2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 x14ac:dyDescent="0.2">
      <c r="A85" s="33"/>
      <c r="B85" s="34"/>
      <c r="C85" s="33"/>
      <c r="D85" s="33"/>
      <c r="E85" s="265" t="str">
        <f>E7</f>
        <v>Búracie práce materská škola Tramín</v>
      </c>
      <c r="F85" s="266"/>
      <c r="G85" s="266"/>
      <c r="H85" s="266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 x14ac:dyDescent="0.2">
      <c r="A86" s="33"/>
      <c r="B86" s="34"/>
      <c r="C86" s="28" t="s">
        <v>94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 x14ac:dyDescent="0.2">
      <c r="A87" s="33"/>
      <c r="B87" s="34"/>
      <c r="C87" s="33"/>
      <c r="D87" s="33"/>
      <c r="E87" s="245" t="str">
        <f>E9</f>
        <v xml:space="preserve">04 - SO03 - Verejný chodník </v>
      </c>
      <c r="F87" s="267"/>
      <c r="G87" s="267"/>
      <c r="H87" s="26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 x14ac:dyDescent="0.2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 x14ac:dyDescent="0.2">
      <c r="A89" s="33"/>
      <c r="B89" s="34"/>
      <c r="C89" s="28" t="s">
        <v>19</v>
      </c>
      <c r="D89" s="33"/>
      <c r="E89" s="33"/>
      <c r="F89" s="26" t="str">
        <f>F12</f>
        <v xml:space="preserve"> </v>
      </c>
      <c r="G89" s="33"/>
      <c r="H89" s="33"/>
      <c r="I89" s="28" t="s">
        <v>21</v>
      </c>
      <c r="J89" s="59" t="str">
        <f>IF(J12="","",J12)</f>
        <v>19. 11. 2021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 x14ac:dyDescent="0.2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 x14ac:dyDescent="0.2">
      <c r="A91" s="33"/>
      <c r="B91" s="34"/>
      <c r="C91" s="28" t="s">
        <v>23</v>
      </c>
      <c r="D91" s="33"/>
      <c r="E91" s="33"/>
      <c r="F91" s="26" t="str">
        <f>E15</f>
        <v xml:space="preserve">Mestská časť Bratislava - Rača </v>
      </c>
      <c r="G91" s="33"/>
      <c r="H91" s="33"/>
      <c r="I91" s="28" t="s">
        <v>29</v>
      </c>
      <c r="J91" s="31" t="str">
        <f>E21</f>
        <v>Pantograph spol.s.r.o.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 x14ac:dyDescent="0.2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Rosoft,s.r.o.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 x14ac:dyDescent="0.2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 x14ac:dyDescent="0.2">
      <c r="A94" s="33"/>
      <c r="B94" s="34"/>
      <c r="C94" s="119" t="s">
        <v>100</v>
      </c>
      <c r="D94" s="111"/>
      <c r="E94" s="111"/>
      <c r="F94" s="111"/>
      <c r="G94" s="111"/>
      <c r="H94" s="111"/>
      <c r="I94" s="111"/>
      <c r="J94" s="120" t="s">
        <v>101</v>
      </c>
      <c r="K94" s="111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 x14ac:dyDescent="0.2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 x14ac:dyDescent="0.2">
      <c r="A96" s="33"/>
      <c r="B96" s="34"/>
      <c r="C96" s="121" t="s">
        <v>102</v>
      </c>
      <c r="D96" s="33"/>
      <c r="E96" s="33"/>
      <c r="F96" s="33"/>
      <c r="G96" s="33"/>
      <c r="H96" s="33"/>
      <c r="I96" s="33"/>
      <c r="J96" s="75">
        <f>J129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103</v>
      </c>
    </row>
    <row r="97" spans="1:65" s="9" customFormat="1" ht="24.9" customHeight="1" x14ac:dyDescent="0.2">
      <c r="B97" s="122"/>
      <c r="D97" s="123" t="s">
        <v>104</v>
      </c>
      <c r="E97" s="124"/>
      <c r="F97" s="124"/>
      <c r="G97" s="124"/>
      <c r="H97" s="124"/>
      <c r="I97" s="124"/>
      <c r="J97" s="125">
        <f>J130</f>
        <v>0</v>
      </c>
      <c r="L97" s="122"/>
    </row>
    <row r="98" spans="1:65" s="10" customFormat="1" ht="19.95" customHeight="1" x14ac:dyDescent="0.2">
      <c r="B98" s="126"/>
      <c r="D98" s="127" t="s">
        <v>105</v>
      </c>
      <c r="E98" s="128"/>
      <c r="F98" s="128"/>
      <c r="G98" s="128"/>
      <c r="H98" s="128"/>
      <c r="I98" s="128"/>
      <c r="J98" s="129">
        <f>J131</f>
        <v>0</v>
      </c>
      <c r="L98" s="126"/>
    </row>
    <row r="99" spans="1:65" s="10" customFormat="1" ht="19.95" customHeight="1" x14ac:dyDescent="0.2">
      <c r="B99" s="126"/>
      <c r="D99" s="127" t="s">
        <v>106</v>
      </c>
      <c r="E99" s="128"/>
      <c r="F99" s="128"/>
      <c r="G99" s="128"/>
      <c r="H99" s="128"/>
      <c r="I99" s="128"/>
      <c r="J99" s="129">
        <f>J172</f>
        <v>0</v>
      </c>
      <c r="L99" s="126"/>
    </row>
    <row r="100" spans="1:65" s="2" customFormat="1" ht="21.75" customHeight="1" x14ac:dyDescent="0.2">
      <c r="A100" s="33"/>
      <c r="B100" s="34"/>
      <c r="C100" s="33"/>
      <c r="D100" s="33"/>
      <c r="E100" s="33"/>
      <c r="F100" s="33"/>
      <c r="G100" s="33"/>
      <c r="H100" s="33"/>
      <c r="I100" s="33"/>
      <c r="J100" s="33"/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65" s="2" customFormat="1" ht="6.9" customHeight="1" x14ac:dyDescent="0.2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6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65" s="2" customFormat="1" ht="29.25" customHeight="1" x14ac:dyDescent="0.2">
      <c r="A102" s="33"/>
      <c r="B102" s="34"/>
      <c r="C102" s="121" t="s">
        <v>107</v>
      </c>
      <c r="D102" s="33"/>
      <c r="E102" s="33"/>
      <c r="F102" s="33"/>
      <c r="G102" s="33"/>
      <c r="H102" s="33"/>
      <c r="I102" s="33"/>
      <c r="J102" s="130">
        <f>ROUND(J103 + J104 + J105 + J106 + J107 + J108,2)</f>
        <v>0</v>
      </c>
      <c r="K102" s="33"/>
      <c r="L102" s="46"/>
      <c r="N102" s="131" t="s">
        <v>39</v>
      </c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65" s="2" customFormat="1" ht="18" customHeight="1" x14ac:dyDescent="0.2">
      <c r="A103" s="33"/>
      <c r="B103" s="132"/>
      <c r="C103" s="133"/>
      <c r="D103" s="269" t="s">
        <v>108</v>
      </c>
      <c r="E103" s="270"/>
      <c r="F103" s="270"/>
      <c r="G103" s="133"/>
      <c r="H103" s="133"/>
      <c r="I103" s="133"/>
      <c r="J103" s="135">
        <v>0</v>
      </c>
      <c r="K103" s="133"/>
      <c r="L103" s="136"/>
      <c r="M103" s="137"/>
      <c r="N103" s="138" t="s">
        <v>41</v>
      </c>
      <c r="O103" s="137"/>
      <c r="P103" s="137"/>
      <c r="Q103" s="137"/>
      <c r="R103" s="137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9" t="s">
        <v>109</v>
      </c>
      <c r="AZ103" s="137"/>
      <c r="BA103" s="137"/>
      <c r="BB103" s="137"/>
      <c r="BC103" s="137"/>
      <c r="BD103" s="137"/>
      <c r="BE103" s="140">
        <f t="shared" ref="BE103:BE108" si="0">IF(N103="základná",J103,0)</f>
        <v>0</v>
      </c>
      <c r="BF103" s="140">
        <f t="shared" ref="BF103:BF108" si="1">IF(N103="znížená",J103,0)</f>
        <v>0</v>
      </c>
      <c r="BG103" s="140">
        <f t="shared" ref="BG103:BG108" si="2">IF(N103="zákl. prenesená",J103,0)</f>
        <v>0</v>
      </c>
      <c r="BH103" s="140">
        <f t="shared" ref="BH103:BH108" si="3">IF(N103="zníž. prenesená",J103,0)</f>
        <v>0</v>
      </c>
      <c r="BI103" s="140">
        <f t="shared" ref="BI103:BI108" si="4">IF(N103="nulová",J103,0)</f>
        <v>0</v>
      </c>
      <c r="BJ103" s="139" t="s">
        <v>92</v>
      </c>
      <c r="BK103" s="137"/>
      <c r="BL103" s="137"/>
      <c r="BM103" s="137"/>
    </row>
    <row r="104" spans="1:65" s="2" customFormat="1" ht="18" customHeight="1" x14ac:dyDescent="0.2">
      <c r="A104" s="33"/>
      <c r="B104" s="132"/>
      <c r="C104" s="133"/>
      <c r="D104" s="269" t="s">
        <v>110</v>
      </c>
      <c r="E104" s="270"/>
      <c r="F104" s="270"/>
      <c r="G104" s="133"/>
      <c r="H104" s="133"/>
      <c r="I104" s="133"/>
      <c r="J104" s="135">
        <v>0</v>
      </c>
      <c r="K104" s="133"/>
      <c r="L104" s="136"/>
      <c r="M104" s="137"/>
      <c r="N104" s="138" t="s">
        <v>41</v>
      </c>
      <c r="O104" s="137"/>
      <c r="P104" s="137"/>
      <c r="Q104" s="137"/>
      <c r="R104" s="137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9" t="s">
        <v>109</v>
      </c>
      <c r="AZ104" s="137"/>
      <c r="BA104" s="137"/>
      <c r="BB104" s="137"/>
      <c r="BC104" s="137"/>
      <c r="BD104" s="137"/>
      <c r="BE104" s="140">
        <f t="shared" si="0"/>
        <v>0</v>
      </c>
      <c r="BF104" s="140">
        <f t="shared" si="1"/>
        <v>0</v>
      </c>
      <c r="BG104" s="140">
        <f t="shared" si="2"/>
        <v>0</v>
      </c>
      <c r="BH104" s="140">
        <f t="shared" si="3"/>
        <v>0</v>
      </c>
      <c r="BI104" s="140">
        <f t="shared" si="4"/>
        <v>0</v>
      </c>
      <c r="BJ104" s="139" t="s">
        <v>92</v>
      </c>
      <c r="BK104" s="137"/>
      <c r="BL104" s="137"/>
      <c r="BM104" s="137"/>
    </row>
    <row r="105" spans="1:65" s="2" customFormat="1" ht="18" customHeight="1" x14ac:dyDescent="0.2">
      <c r="A105" s="33"/>
      <c r="B105" s="132"/>
      <c r="C105" s="133"/>
      <c r="D105" s="269" t="s">
        <v>111</v>
      </c>
      <c r="E105" s="270"/>
      <c r="F105" s="270"/>
      <c r="G105" s="133"/>
      <c r="H105" s="133"/>
      <c r="I105" s="133"/>
      <c r="J105" s="135">
        <v>0</v>
      </c>
      <c r="K105" s="133"/>
      <c r="L105" s="136"/>
      <c r="M105" s="137"/>
      <c r="N105" s="138" t="s">
        <v>41</v>
      </c>
      <c r="O105" s="137"/>
      <c r="P105" s="137"/>
      <c r="Q105" s="137"/>
      <c r="R105" s="137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9" t="s">
        <v>109</v>
      </c>
      <c r="AZ105" s="137"/>
      <c r="BA105" s="137"/>
      <c r="BB105" s="137"/>
      <c r="BC105" s="137"/>
      <c r="BD105" s="137"/>
      <c r="BE105" s="140">
        <f t="shared" si="0"/>
        <v>0</v>
      </c>
      <c r="BF105" s="140">
        <f t="shared" si="1"/>
        <v>0</v>
      </c>
      <c r="BG105" s="140">
        <f t="shared" si="2"/>
        <v>0</v>
      </c>
      <c r="BH105" s="140">
        <f t="shared" si="3"/>
        <v>0</v>
      </c>
      <c r="BI105" s="140">
        <f t="shared" si="4"/>
        <v>0</v>
      </c>
      <c r="BJ105" s="139" t="s">
        <v>92</v>
      </c>
      <c r="BK105" s="137"/>
      <c r="BL105" s="137"/>
      <c r="BM105" s="137"/>
    </row>
    <row r="106" spans="1:65" s="2" customFormat="1" ht="18" customHeight="1" x14ac:dyDescent="0.2">
      <c r="A106" s="33"/>
      <c r="B106" s="132"/>
      <c r="C106" s="133"/>
      <c r="D106" s="269" t="s">
        <v>112</v>
      </c>
      <c r="E106" s="270"/>
      <c r="F106" s="270"/>
      <c r="G106" s="133"/>
      <c r="H106" s="133"/>
      <c r="I106" s="133"/>
      <c r="J106" s="135">
        <v>0</v>
      </c>
      <c r="K106" s="133"/>
      <c r="L106" s="136"/>
      <c r="M106" s="137"/>
      <c r="N106" s="138" t="s">
        <v>41</v>
      </c>
      <c r="O106" s="137"/>
      <c r="P106" s="137"/>
      <c r="Q106" s="137"/>
      <c r="R106" s="137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9" t="s">
        <v>109</v>
      </c>
      <c r="AZ106" s="137"/>
      <c r="BA106" s="137"/>
      <c r="BB106" s="137"/>
      <c r="BC106" s="137"/>
      <c r="BD106" s="137"/>
      <c r="BE106" s="140">
        <f t="shared" si="0"/>
        <v>0</v>
      </c>
      <c r="BF106" s="140">
        <f t="shared" si="1"/>
        <v>0</v>
      </c>
      <c r="BG106" s="140">
        <f t="shared" si="2"/>
        <v>0</v>
      </c>
      <c r="BH106" s="140">
        <f t="shared" si="3"/>
        <v>0</v>
      </c>
      <c r="BI106" s="140">
        <f t="shared" si="4"/>
        <v>0</v>
      </c>
      <c r="BJ106" s="139" t="s">
        <v>92</v>
      </c>
      <c r="BK106" s="137"/>
      <c r="BL106" s="137"/>
      <c r="BM106" s="137"/>
    </row>
    <row r="107" spans="1:65" s="2" customFormat="1" ht="18" customHeight="1" x14ac:dyDescent="0.2">
      <c r="A107" s="33"/>
      <c r="B107" s="132"/>
      <c r="C107" s="133"/>
      <c r="D107" s="269" t="s">
        <v>113</v>
      </c>
      <c r="E107" s="270"/>
      <c r="F107" s="270"/>
      <c r="G107" s="133"/>
      <c r="H107" s="133"/>
      <c r="I107" s="133"/>
      <c r="J107" s="135">
        <v>0</v>
      </c>
      <c r="K107" s="133"/>
      <c r="L107" s="136"/>
      <c r="M107" s="137"/>
      <c r="N107" s="138" t="s">
        <v>41</v>
      </c>
      <c r="O107" s="137"/>
      <c r="P107" s="137"/>
      <c r="Q107" s="137"/>
      <c r="R107" s="137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9" t="s">
        <v>109</v>
      </c>
      <c r="AZ107" s="137"/>
      <c r="BA107" s="137"/>
      <c r="BB107" s="137"/>
      <c r="BC107" s="137"/>
      <c r="BD107" s="137"/>
      <c r="BE107" s="140">
        <f t="shared" si="0"/>
        <v>0</v>
      </c>
      <c r="BF107" s="140">
        <f t="shared" si="1"/>
        <v>0</v>
      </c>
      <c r="BG107" s="140">
        <f t="shared" si="2"/>
        <v>0</v>
      </c>
      <c r="BH107" s="140">
        <f t="shared" si="3"/>
        <v>0</v>
      </c>
      <c r="BI107" s="140">
        <f t="shared" si="4"/>
        <v>0</v>
      </c>
      <c r="BJ107" s="139" t="s">
        <v>92</v>
      </c>
      <c r="BK107" s="137"/>
      <c r="BL107" s="137"/>
      <c r="BM107" s="137"/>
    </row>
    <row r="108" spans="1:65" s="2" customFormat="1" ht="18" customHeight="1" x14ac:dyDescent="0.2">
      <c r="A108" s="33"/>
      <c r="B108" s="132"/>
      <c r="C108" s="133"/>
      <c r="D108" s="134" t="s">
        <v>114</v>
      </c>
      <c r="E108" s="133"/>
      <c r="F108" s="133"/>
      <c r="G108" s="133"/>
      <c r="H108" s="133"/>
      <c r="I108" s="133"/>
      <c r="J108" s="135">
        <f>ROUND(J30*T108,2)</f>
        <v>0</v>
      </c>
      <c r="K108" s="133"/>
      <c r="L108" s="136"/>
      <c r="M108" s="137"/>
      <c r="N108" s="138" t="s">
        <v>41</v>
      </c>
      <c r="O108" s="137"/>
      <c r="P108" s="137"/>
      <c r="Q108" s="137"/>
      <c r="R108" s="137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9" t="s">
        <v>115</v>
      </c>
      <c r="AZ108" s="137"/>
      <c r="BA108" s="137"/>
      <c r="BB108" s="137"/>
      <c r="BC108" s="137"/>
      <c r="BD108" s="137"/>
      <c r="BE108" s="140">
        <f t="shared" si="0"/>
        <v>0</v>
      </c>
      <c r="BF108" s="140">
        <f t="shared" si="1"/>
        <v>0</v>
      </c>
      <c r="BG108" s="140">
        <f t="shared" si="2"/>
        <v>0</v>
      </c>
      <c r="BH108" s="140">
        <f t="shared" si="3"/>
        <v>0</v>
      </c>
      <c r="BI108" s="140">
        <f t="shared" si="4"/>
        <v>0</v>
      </c>
      <c r="BJ108" s="139" t="s">
        <v>92</v>
      </c>
      <c r="BK108" s="137"/>
      <c r="BL108" s="137"/>
      <c r="BM108" s="137"/>
    </row>
    <row r="109" spans="1:65" s="2" customFormat="1" ht="10.199999999999999" x14ac:dyDescent="0.2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65" s="2" customFormat="1" ht="29.25" customHeight="1" x14ac:dyDescent="0.2">
      <c r="A110" s="33"/>
      <c r="B110" s="34"/>
      <c r="C110" s="141" t="s">
        <v>116</v>
      </c>
      <c r="D110" s="111"/>
      <c r="E110" s="111"/>
      <c r="F110" s="111"/>
      <c r="G110" s="111"/>
      <c r="H110" s="111"/>
      <c r="I110" s="111"/>
      <c r="J110" s="142">
        <f>ROUND(J96+J102,2)</f>
        <v>0</v>
      </c>
      <c r="K110" s="111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65" s="2" customFormat="1" ht="6.9" customHeight="1" x14ac:dyDescent="0.2">
      <c r="A111" s="33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" customHeight="1" x14ac:dyDescent="0.2">
      <c r="A115" s="33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" customHeight="1" x14ac:dyDescent="0.2">
      <c r="A116" s="33"/>
      <c r="B116" s="34"/>
      <c r="C116" s="22" t="s">
        <v>117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" customHeight="1" x14ac:dyDescent="0.2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 x14ac:dyDescent="0.2">
      <c r="A118" s="33"/>
      <c r="B118" s="34"/>
      <c r="C118" s="28" t="s">
        <v>15</v>
      </c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 x14ac:dyDescent="0.2">
      <c r="A119" s="33"/>
      <c r="B119" s="34"/>
      <c r="C119" s="33"/>
      <c r="D119" s="33"/>
      <c r="E119" s="265" t="str">
        <f>E7</f>
        <v>Búracie práce materská škola Tramín</v>
      </c>
      <c r="F119" s="266"/>
      <c r="G119" s="266"/>
      <c r="H119" s="266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 x14ac:dyDescent="0.2">
      <c r="A120" s="33"/>
      <c r="B120" s="34"/>
      <c r="C120" s="28" t="s">
        <v>94</v>
      </c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 x14ac:dyDescent="0.2">
      <c r="A121" s="33"/>
      <c r="B121" s="34"/>
      <c r="C121" s="33"/>
      <c r="D121" s="33"/>
      <c r="E121" s="245" t="str">
        <f>E9</f>
        <v xml:space="preserve">04 - SO03 - Verejný chodník </v>
      </c>
      <c r="F121" s="267"/>
      <c r="G121" s="267"/>
      <c r="H121" s="267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" customHeight="1" x14ac:dyDescent="0.2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 x14ac:dyDescent="0.2">
      <c r="A123" s="33"/>
      <c r="B123" s="34"/>
      <c r="C123" s="28" t="s">
        <v>19</v>
      </c>
      <c r="D123" s="33"/>
      <c r="E123" s="33"/>
      <c r="F123" s="26" t="str">
        <f>F12</f>
        <v xml:space="preserve"> </v>
      </c>
      <c r="G123" s="33"/>
      <c r="H123" s="33"/>
      <c r="I123" s="28" t="s">
        <v>21</v>
      </c>
      <c r="J123" s="59" t="str">
        <f>IF(J12="","",J12)</f>
        <v>19. 11. 2021</v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" customHeight="1" x14ac:dyDescent="0.2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15" customHeight="1" x14ac:dyDescent="0.2">
      <c r="A125" s="33"/>
      <c r="B125" s="34"/>
      <c r="C125" s="28" t="s">
        <v>23</v>
      </c>
      <c r="D125" s="33"/>
      <c r="E125" s="33"/>
      <c r="F125" s="26" t="str">
        <f>E15</f>
        <v xml:space="preserve">Mestská časť Bratislava - Rača </v>
      </c>
      <c r="G125" s="33"/>
      <c r="H125" s="33"/>
      <c r="I125" s="28" t="s">
        <v>29</v>
      </c>
      <c r="J125" s="31" t="str">
        <f>E21</f>
        <v>Pantograph spol.s.r.o.</v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15" customHeight="1" x14ac:dyDescent="0.2">
      <c r="A126" s="33"/>
      <c r="B126" s="34"/>
      <c r="C126" s="28" t="s">
        <v>27</v>
      </c>
      <c r="D126" s="33"/>
      <c r="E126" s="33"/>
      <c r="F126" s="26" t="str">
        <f>IF(E18="","",E18)</f>
        <v>Vyplň údaj</v>
      </c>
      <c r="G126" s="33"/>
      <c r="H126" s="33"/>
      <c r="I126" s="28" t="s">
        <v>32</v>
      </c>
      <c r="J126" s="31" t="str">
        <f>E24</f>
        <v>Rosoft,s.r.o.</v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 x14ac:dyDescent="0.2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 x14ac:dyDescent="0.2">
      <c r="A128" s="143"/>
      <c r="B128" s="144"/>
      <c r="C128" s="145" t="s">
        <v>118</v>
      </c>
      <c r="D128" s="146" t="s">
        <v>60</v>
      </c>
      <c r="E128" s="146" t="s">
        <v>56</v>
      </c>
      <c r="F128" s="146" t="s">
        <v>57</v>
      </c>
      <c r="G128" s="146" t="s">
        <v>119</v>
      </c>
      <c r="H128" s="146" t="s">
        <v>120</v>
      </c>
      <c r="I128" s="146" t="s">
        <v>121</v>
      </c>
      <c r="J128" s="147" t="s">
        <v>101</v>
      </c>
      <c r="K128" s="148" t="s">
        <v>122</v>
      </c>
      <c r="L128" s="149"/>
      <c r="M128" s="66" t="s">
        <v>1</v>
      </c>
      <c r="N128" s="67" t="s">
        <v>39</v>
      </c>
      <c r="O128" s="67" t="s">
        <v>123</v>
      </c>
      <c r="P128" s="67" t="s">
        <v>124</v>
      </c>
      <c r="Q128" s="67" t="s">
        <v>125</v>
      </c>
      <c r="R128" s="67" t="s">
        <v>126</v>
      </c>
      <c r="S128" s="67" t="s">
        <v>127</v>
      </c>
      <c r="T128" s="68" t="s">
        <v>128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</row>
    <row r="129" spans="1:65" s="2" customFormat="1" ht="22.8" customHeight="1" x14ac:dyDescent="0.3">
      <c r="A129" s="33"/>
      <c r="B129" s="34"/>
      <c r="C129" s="73" t="s">
        <v>97</v>
      </c>
      <c r="D129" s="33"/>
      <c r="E129" s="33"/>
      <c r="F129" s="33"/>
      <c r="G129" s="33"/>
      <c r="H129" s="33"/>
      <c r="I129" s="33"/>
      <c r="J129" s="150">
        <f>BK129</f>
        <v>0</v>
      </c>
      <c r="K129" s="33"/>
      <c r="L129" s="34"/>
      <c r="M129" s="69"/>
      <c r="N129" s="60"/>
      <c r="O129" s="70"/>
      <c r="P129" s="151">
        <f>P130</f>
        <v>0</v>
      </c>
      <c r="Q129" s="70"/>
      <c r="R129" s="151">
        <f>R130</f>
        <v>0</v>
      </c>
      <c r="S129" s="70"/>
      <c r="T129" s="152">
        <f>T130</f>
        <v>68.119550000000004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74</v>
      </c>
      <c r="AU129" s="18" t="s">
        <v>103</v>
      </c>
      <c r="BK129" s="153">
        <f>BK130</f>
        <v>0</v>
      </c>
    </row>
    <row r="130" spans="1:65" s="12" customFormat="1" ht="25.95" customHeight="1" x14ac:dyDescent="0.25">
      <c r="B130" s="154"/>
      <c r="D130" s="155" t="s">
        <v>74</v>
      </c>
      <c r="E130" s="156" t="s">
        <v>129</v>
      </c>
      <c r="F130" s="156" t="s">
        <v>130</v>
      </c>
      <c r="I130" s="157"/>
      <c r="J130" s="158">
        <f>BK130</f>
        <v>0</v>
      </c>
      <c r="L130" s="154"/>
      <c r="M130" s="159"/>
      <c r="N130" s="160"/>
      <c r="O130" s="160"/>
      <c r="P130" s="161">
        <f>P131+P172</f>
        <v>0</v>
      </c>
      <c r="Q130" s="160"/>
      <c r="R130" s="161">
        <f>R131+R172</f>
        <v>0</v>
      </c>
      <c r="S130" s="160"/>
      <c r="T130" s="162">
        <f>T131+T172</f>
        <v>68.119550000000004</v>
      </c>
      <c r="AR130" s="155" t="s">
        <v>83</v>
      </c>
      <c r="AT130" s="163" t="s">
        <v>74</v>
      </c>
      <c r="AU130" s="163" t="s">
        <v>75</v>
      </c>
      <c r="AY130" s="155" t="s">
        <v>131</v>
      </c>
      <c r="BK130" s="164">
        <f>BK131+BK172</f>
        <v>0</v>
      </c>
    </row>
    <row r="131" spans="1:65" s="12" customFormat="1" ht="22.8" customHeight="1" x14ac:dyDescent="0.25">
      <c r="B131" s="154"/>
      <c r="D131" s="155" t="s">
        <v>74</v>
      </c>
      <c r="E131" s="165" t="s">
        <v>83</v>
      </c>
      <c r="F131" s="165" t="s">
        <v>132</v>
      </c>
      <c r="I131" s="157"/>
      <c r="J131" s="166">
        <f>BK131</f>
        <v>0</v>
      </c>
      <c r="L131" s="154"/>
      <c r="M131" s="159"/>
      <c r="N131" s="160"/>
      <c r="O131" s="160"/>
      <c r="P131" s="161">
        <f>SUM(P132:P171)</f>
        <v>0</v>
      </c>
      <c r="Q131" s="160"/>
      <c r="R131" s="161">
        <f>SUM(R132:R171)</f>
        <v>0</v>
      </c>
      <c r="S131" s="160"/>
      <c r="T131" s="162">
        <f>SUM(T132:T171)</f>
        <v>68.119550000000004</v>
      </c>
      <c r="AR131" s="155" t="s">
        <v>83</v>
      </c>
      <c r="AT131" s="163" t="s">
        <v>74</v>
      </c>
      <c r="AU131" s="163" t="s">
        <v>83</v>
      </c>
      <c r="AY131" s="155" t="s">
        <v>131</v>
      </c>
      <c r="BK131" s="164">
        <f>SUM(BK132:BK171)</f>
        <v>0</v>
      </c>
    </row>
    <row r="132" spans="1:65" s="2" customFormat="1" ht="33" customHeight="1" x14ac:dyDescent="0.2">
      <c r="A132" s="33"/>
      <c r="B132" s="132"/>
      <c r="C132" s="167" t="s">
        <v>83</v>
      </c>
      <c r="D132" s="167" t="s">
        <v>133</v>
      </c>
      <c r="E132" s="168" t="s">
        <v>288</v>
      </c>
      <c r="F132" s="169" t="s">
        <v>289</v>
      </c>
      <c r="G132" s="170" t="s">
        <v>167</v>
      </c>
      <c r="H132" s="171">
        <v>96.05</v>
      </c>
      <c r="I132" s="172"/>
      <c r="J132" s="173">
        <f>ROUND(I132*H132,2)</f>
        <v>0</v>
      </c>
      <c r="K132" s="174"/>
      <c r="L132" s="34"/>
      <c r="M132" s="175" t="s">
        <v>1</v>
      </c>
      <c r="N132" s="176" t="s">
        <v>41</v>
      </c>
      <c r="O132" s="62"/>
      <c r="P132" s="177">
        <f>O132*H132</f>
        <v>0</v>
      </c>
      <c r="Q132" s="177">
        <v>0</v>
      </c>
      <c r="R132" s="177">
        <f>Q132*H132</f>
        <v>0</v>
      </c>
      <c r="S132" s="177">
        <v>0.23499999999999999</v>
      </c>
      <c r="T132" s="178">
        <f>S132*H132</f>
        <v>22.571749999999998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9" t="s">
        <v>137</v>
      </c>
      <c r="AT132" s="179" t="s">
        <v>133</v>
      </c>
      <c r="AU132" s="179" t="s">
        <v>92</v>
      </c>
      <c r="AY132" s="18" t="s">
        <v>131</v>
      </c>
      <c r="BE132" s="180">
        <f>IF(N132="základná",J132,0)</f>
        <v>0</v>
      </c>
      <c r="BF132" s="180">
        <f>IF(N132="znížená",J132,0)</f>
        <v>0</v>
      </c>
      <c r="BG132" s="180">
        <f>IF(N132="zákl. prenesená",J132,0)</f>
        <v>0</v>
      </c>
      <c r="BH132" s="180">
        <f>IF(N132="zníž. prenesená",J132,0)</f>
        <v>0</v>
      </c>
      <c r="BI132" s="180">
        <f>IF(N132="nulová",J132,0)</f>
        <v>0</v>
      </c>
      <c r="BJ132" s="18" t="s">
        <v>92</v>
      </c>
      <c r="BK132" s="180">
        <f>ROUND(I132*H132,2)</f>
        <v>0</v>
      </c>
      <c r="BL132" s="18" t="s">
        <v>137</v>
      </c>
      <c r="BM132" s="179" t="s">
        <v>290</v>
      </c>
    </row>
    <row r="133" spans="1:65" s="13" customFormat="1" ht="10.199999999999999" x14ac:dyDescent="0.2">
      <c r="B133" s="181"/>
      <c r="D133" s="182" t="s">
        <v>139</v>
      </c>
      <c r="E133" s="183" t="s">
        <v>1</v>
      </c>
      <c r="F133" s="184" t="s">
        <v>291</v>
      </c>
      <c r="H133" s="183" t="s">
        <v>1</v>
      </c>
      <c r="I133" s="185"/>
      <c r="L133" s="181"/>
      <c r="M133" s="186"/>
      <c r="N133" s="187"/>
      <c r="O133" s="187"/>
      <c r="P133" s="187"/>
      <c r="Q133" s="187"/>
      <c r="R133" s="187"/>
      <c r="S133" s="187"/>
      <c r="T133" s="188"/>
      <c r="AT133" s="183" t="s">
        <v>139</v>
      </c>
      <c r="AU133" s="183" t="s">
        <v>92</v>
      </c>
      <c r="AV133" s="13" t="s">
        <v>83</v>
      </c>
      <c r="AW133" s="13" t="s">
        <v>31</v>
      </c>
      <c r="AX133" s="13" t="s">
        <v>75</v>
      </c>
      <c r="AY133" s="183" t="s">
        <v>131</v>
      </c>
    </row>
    <row r="134" spans="1:65" s="15" customFormat="1" ht="10.199999999999999" x14ac:dyDescent="0.2">
      <c r="B134" s="197"/>
      <c r="D134" s="182" t="s">
        <v>139</v>
      </c>
      <c r="E134" s="198" t="s">
        <v>1</v>
      </c>
      <c r="F134" s="199" t="s">
        <v>292</v>
      </c>
      <c r="H134" s="200">
        <v>96.05</v>
      </c>
      <c r="I134" s="201"/>
      <c r="L134" s="197"/>
      <c r="M134" s="202"/>
      <c r="N134" s="203"/>
      <c r="O134" s="203"/>
      <c r="P134" s="203"/>
      <c r="Q134" s="203"/>
      <c r="R134" s="203"/>
      <c r="S134" s="203"/>
      <c r="T134" s="204"/>
      <c r="AT134" s="198" t="s">
        <v>139</v>
      </c>
      <c r="AU134" s="198" t="s">
        <v>92</v>
      </c>
      <c r="AV134" s="15" t="s">
        <v>92</v>
      </c>
      <c r="AW134" s="15" t="s">
        <v>31</v>
      </c>
      <c r="AX134" s="15" t="s">
        <v>75</v>
      </c>
      <c r="AY134" s="198" t="s">
        <v>131</v>
      </c>
    </row>
    <row r="135" spans="1:65" s="16" customFormat="1" ht="10.199999999999999" x14ac:dyDescent="0.2">
      <c r="B135" s="205"/>
      <c r="D135" s="182" t="s">
        <v>139</v>
      </c>
      <c r="E135" s="206" t="s">
        <v>1</v>
      </c>
      <c r="F135" s="207" t="s">
        <v>155</v>
      </c>
      <c r="H135" s="208">
        <v>96.05</v>
      </c>
      <c r="I135" s="209"/>
      <c r="L135" s="205"/>
      <c r="M135" s="210"/>
      <c r="N135" s="211"/>
      <c r="O135" s="211"/>
      <c r="P135" s="211"/>
      <c r="Q135" s="211"/>
      <c r="R135" s="211"/>
      <c r="S135" s="211"/>
      <c r="T135" s="212"/>
      <c r="AT135" s="206" t="s">
        <v>139</v>
      </c>
      <c r="AU135" s="206" t="s">
        <v>92</v>
      </c>
      <c r="AV135" s="16" t="s">
        <v>137</v>
      </c>
      <c r="AW135" s="16" t="s">
        <v>31</v>
      </c>
      <c r="AX135" s="16" t="s">
        <v>83</v>
      </c>
      <c r="AY135" s="206" t="s">
        <v>131</v>
      </c>
    </row>
    <row r="136" spans="1:65" s="2" customFormat="1" ht="24.15" customHeight="1" x14ac:dyDescent="0.2">
      <c r="A136" s="33"/>
      <c r="B136" s="132"/>
      <c r="C136" s="167" t="s">
        <v>92</v>
      </c>
      <c r="D136" s="167" t="s">
        <v>133</v>
      </c>
      <c r="E136" s="168" t="s">
        <v>240</v>
      </c>
      <c r="F136" s="169" t="s">
        <v>241</v>
      </c>
      <c r="G136" s="170" t="s">
        <v>167</v>
      </c>
      <c r="H136" s="171">
        <v>96.05</v>
      </c>
      <c r="I136" s="172"/>
      <c r="J136" s="173">
        <f>ROUND(I136*H136,2)</f>
        <v>0</v>
      </c>
      <c r="K136" s="174"/>
      <c r="L136" s="34"/>
      <c r="M136" s="175" t="s">
        <v>1</v>
      </c>
      <c r="N136" s="176" t="s">
        <v>41</v>
      </c>
      <c r="O136" s="62"/>
      <c r="P136" s="177">
        <f>O136*H136</f>
        <v>0</v>
      </c>
      <c r="Q136" s="177">
        <v>0</v>
      </c>
      <c r="R136" s="177">
        <f>Q136*H136</f>
        <v>0</v>
      </c>
      <c r="S136" s="177">
        <v>0.316</v>
      </c>
      <c r="T136" s="178">
        <f>S136*H136</f>
        <v>30.351800000000001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137</v>
      </c>
      <c r="AT136" s="179" t="s">
        <v>133</v>
      </c>
      <c r="AU136" s="179" t="s">
        <v>92</v>
      </c>
      <c r="AY136" s="18" t="s">
        <v>131</v>
      </c>
      <c r="BE136" s="180">
        <f>IF(N136="základná",J136,0)</f>
        <v>0</v>
      </c>
      <c r="BF136" s="180">
        <f>IF(N136="znížená",J136,0)</f>
        <v>0</v>
      </c>
      <c r="BG136" s="180">
        <f>IF(N136="zákl. prenesená",J136,0)</f>
        <v>0</v>
      </c>
      <c r="BH136" s="180">
        <f>IF(N136="zníž. prenesená",J136,0)</f>
        <v>0</v>
      </c>
      <c r="BI136" s="180">
        <f>IF(N136="nulová",J136,0)</f>
        <v>0</v>
      </c>
      <c r="BJ136" s="18" t="s">
        <v>92</v>
      </c>
      <c r="BK136" s="180">
        <f>ROUND(I136*H136,2)</f>
        <v>0</v>
      </c>
      <c r="BL136" s="18" t="s">
        <v>137</v>
      </c>
      <c r="BM136" s="179" t="s">
        <v>293</v>
      </c>
    </row>
    <row r="137" spans="1:65" s="13" customFormat="1" ht="10.199999999999999" x14ac:dyDescent="0.2">
      <c r="B137" s="181"/>
      <c r="D137" s="182" t="s">
        <v>139</v>
      </c>
      <c r="E137" s="183" t="s">
        <v>1</v>
      </c>
      <c r="F137" s="184" t="s">
        <v>243</v>
      </c>
      <c r="H137" s="183" t="s">
        <v>1</v>
      </c>
      <c r="I137" s="185"/>
      <c r="L137" s="181"/>
      <c r="M137" s="186"/>
      <c r="N137" s="187"/>
      <c r="O137" s="187"/>
      <c r="P137" s="187"/>
      <c r="Q137" s="187"/>
      <c r="R137" s="187"/>
      <c r="S137" s="187"/>
      <c r="T137" s="188"/>
      <c r="AT137" s="183" t="s">
        <v>139</v>
      </c>
      <c r="AU137" s="183" t="s">
        <v>92</v>
      </c>
      <c r="AV137" s="13" t="s">
        <v>83</v>
      </c>
      <c r="AW137" s="13" t="s">
        <v>31</v>
      </c>
      <c r="AX137" s="13" t="s">
        <v>75</v>
      </c>
      <c r="AY137" s="183" t="s">
        <v>131</v>
      </c>
    </row>
    <row r="138" spans="1:65" s="15" customFormat="1" ht="10.199999999999999" x14ac:dyDescent="0.2">
      <c r="B138" s="197"/>
      <c r="D138" s="182" t="s">
        <v>139</v>
      </c>
      <c r="E138" s="198" t="s">
        <v>1</v>
      </c>
      <c r="F138" s="199" t="s">
        <v>292</v>
      </c>
      <c r="H138" s="200">
        <v>96.05</v>
      </c>
      <c r="I138" s="201"/>
      <c r="L138" s="197"/>
      <c r="M138" s="202"/>
      <c r="N138" s="203"/>
      <c r="O138" s="203"/>
      <c r="P138" s="203"/>
      <c r="Q138" s="203"/>
      <c r="R138" s="203"/>
      <c r="S138" s="203"/>
      <c r="T138" s="204"/>
      <c r="AT138" s="198" t="s">
        <v>139</v>
      </c>
      <c r="AU138" s="198" t="s">
        <v>92</v>
      </c>
      <c r="AV138" s="15" t="s">
        <v>92</v>
      </c>
      <c r="AW138" s="15" t="s">
        <v>31</v>
      </c>
      <c r="AX138" s="15" t="s">
        <v>75</v>
      </c>
      <c r="AY138" s="198" t="s">
        <v>131</v>
      </c>
    </row>
    <row r="139" spans="1:65" s="16" customFormat="1" ht="10.199999999999999" x14ac:dyDescent="0.2">
      <c r="B139" s="205"/>
      <c r="D139" s="182" t="s">
        <v>139</v>
      </c>
      <c r="E139" s="206" t="s">
        <v>1</v>
      </c>
      <c r="F139" s="207" t="s">
        <v>155</v>
      </c>
      <c r="H139" s="208">
        <v>96.05</v>
      </c>
      <c r="I139" s="209"/>
      <c r="L139" s="205"/>
      <c r="M139" s="210"/>
      <c r="N139" s="211"/>
      <c r="O139" s="211"/>
      <c r="P139" s="211"/>
      <c r="Q139" s="211"/>
      <c r="R139" s="211"/>
      <c r="S139" s="211"/>
      <c r="T139" s="212"/>
      <c r="AT139" s="206" t="s">
        <v>139</v>
      </c>
      <c r="AU139" s="206" t="s">
        <v>92</v>
      </c>
      <c r="AV139" s="16" t="s">
        <v>137</v>
      </c>
      <c r="AW139" s="16" t="s">
        <v>31</v>
      </c>
      <c r="AX139" s="16" t="s">
        <v>83</v>
      </c>
      <c r="AY139" s="206" t="s">
        <v>131</v>
      </c>
    </row>
    <row r="140" spans="1:65" s="2" customFormat="1" ht="37.799999999999997" customHeight="1" x14ac:dyDescent="0.2">
      <c r="A140" s="33"/>
      <c r="B140" s="132"/>
      <c r="C140" s="167" t="s">
        <v>148</v>
      </c>
      <c r="D140" s="167" t="s">
        <v>133</v>
      </c>
      <c r="E140" s="168" t="s">
        <v>294</v>
      </c>
      <c r="F140" s="169" t="s">
        <v>295</v>
      </c>
      <c r="G140" s="170" t="s">
        <v>283</v>
      </c>
      <c r="H140" s="171">
        <v>10</v>
      </c>
      <c r="I140" s="172"/>
      <c r="J140" s="173">
        <f>ROUND(I140*H140,2)</f>
        <v>0</v>
      </c>
      <c r="K140" s="174"/>
      <c r="L140" s="34"/>
      <c r="M140" s="175" t="s">
        <v>1</v>
      </c>
      <c r="N140" s="176" t="s">
        <v>41</v>
      </c>
      <c r="O140" s="62"/>
      <c r="P140" s="177">
        <f>O140*H140</f>
        <v>0</v>
      </c>
      <c r="Q140" s="177">
        <v>0</v>
      </c>
      <c r="R140" s="177">
        <f>Q140*H140</f>
        <v>0</v>
      </c>
      <c r="S140" s="177">
        <v>0.28999999999999998</v>
      </c>
      <c r="T140" s="178">
        <f>S140*H140</f>
        <v>2.9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9" t="s">
        <v>137</v>
      </c>
      <c r="AT140" s="179" t="s">
        <v>133</v>
      </c>
      <c r="AU140" s="179" t="s">
        <v>92</v>
      </c>
      <c r="AY140" s="18" t="s">
        <v>131</v>
      </c>
      <c r="BE140" s="180">
        <f>IF(N140="základná",J140,0)</f>
        <v>0</v>
      </c>
      <c r="BF140" s="180">
        <f>IF(N140="znížená",J140,0)</f>
        <v>0</v>
      </c>
      <c r="BG140" s="180">
        <f>IF(N140="zákl. prenesená",J140,0)</f>
        <v>0</v>
      </c>
      <c r="BH140" s="180">
        <f>IF(N140="zníž. prenesená",J140,0)</f>
        <v>0</v>
      </c>
      <c r="BI140" s="180">
        <f>IF(N140="nulová",J140,0)</f>
        <v>0</v>
      </c>
      <c r="BJ140" s="18" t="s">
        <v>92</v>
      </c>
      <c r="BK140" s="180">
        <f>ROUND(I140*H140,2)</f>
        <v>0</v>
      </c>
      <c r="BL140" s="18" t="s">
        <v>137</v>
      </c>
      <c r="BM140" s="179" t="s">
        <v>296</v>
      </c>
    </row>
    <row r="141" spans="1:65" s="15" customFormat="1" ht="10.199999999999999" x14ac:dyDescent="0.2">
      <c r="B141" s="197"/>
      <c r="D141" s="182" t="s">
        <v>139</v>
      </c>
      <c r="E141" s="198" t="s">
        <v>1</v>
      </c>
      <c r="F141" s="199" t="s">
        <v>197</v>
      </c>
      <c r="H141" s="200">
        <v>10</v>
      </c>
      <c r="I141" s="201"/>
      <c r="L141" s="197"/>
      <c r="M141" s="202"/>
      <c r="N141" s="203"/>
      <c r="O141" s="203"/>
      <c r="P141" s="203"/>
      <c r="Q141" s="203"/>
      <c r="R141" s="203"/>
      <c r="S141" s="203"/>
      <c r="T141" s="204"/>
      <c r="AT141" s="198" t="s">
        <v>139</v>
      </c>
      <c r="AU141" s="198" t="s">
        <v>92</v>
      </c>
      <c r="AV141" s="15" t="s">
        <v>92</v>
      </c>
      <c r="AW141" s="15" t="s">
        <v>31</v>
      </c>
      <c r="AX141" s="15" t="s">
        <v>83</v>
      </c>
      <c r="AY141" s="198" t="s">
        <v>131</v>
      </c>
    </row>
    <row r="142" spans="1:65" s="2" customFormat="1" ht="24.15" customHeight="1" x14ac:dyDescent="0.2">
      <c r="A142" s="33"/>
      <c r="B142" s="132"/>
      <c r="C142" s="167" t="s">
        <v>137</v>
      </c>
      <c r="D142" s="167" t="s">
        <v>133</v>
      </c>
      <c r="E142" s="168" t="s">
        <v>297</v>
      </c>
      <c r="F142" s="169" t="s">
        <v>298</v>
      </c>
      <c r="G142" s="170" t="s">
        <v>283</v>
      </c>
      <c r="H142" s="171">
        <v>84.8</v>
      </c>
      <c r="I142" s="172"/>
      <c r="J142" s="173">
        <f>ROUND(I142*H142,2)</f>
        <v>0</v>
      </c>
      <c r="K142" s="174"/>
      <c r="L142" s="34"/>
      <c r="M142" s="175" t="s">
        <v>1</v>
      </c>
      <c r="N142" s="176" t="s">
        <v>41</v>
      </c>
      <c r="O142" s="62"/>
      <c r="P142" s="177">
        <f>O142*H142</f>
        <v>0</v>
      </c>
      <c r="Q142" s="177">
        <v>0</v>
      </c>
      <c r="R142" s="177">
        <f>Q142*H142</f>
        <v>0</v>
      </c>
      <c r="S142" s="177">
        <v>0.14499999999999999</v>
      </c>
      <c r="T142" s="178">
        <f>S142*H142</f>
        <v>12.295999999999999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9" t="s">
        <v>137</v>
      </c>
      <c r="AT142" s="179" t="s">
        <v>133</v>
      </c>
      <c r="AU142" s="179" t="s">
        <v>92</v>
      </c>
      <c r="AY142" s="18" t="s">
        <v>131</v>
      </c>
      <c r="BE142" s="180">
        <f>IF(N142="základná",J142,0)</f>
        <v>0</v>
      </c>
      <c r="BF142" s="180">
        <f>IF(N142="znížená",J142,0)</f>
        <v>0</v>
      </c>
      <c r="BG142" s="180">
        <f>IF(N142="zákl. prenesená",J142,0)</f>
        <v>0</v>
      </c>
      <c r="BH142" s="180">
        <f>IF(N142="zníž. prenesená",J142,0)</f>
        <v>0</v>
      </c>
      <c r="BI142" s="180">
        <f>IF(N142="nulová",J142,0)</f>
        <v>0</v>
      </c>
      <c r="BJ142" s="18" t="s">
        <v>92</v>
      </c>
      <c r="BK142" s="180">
        <f>ROUND(I142*H142,2)</f>
        <v>0</v>
      </c>
      <c r="BL142" s="18" t="s">
        <v>137</v>
      </c>
      <c r="BM142" s="179" t="s">
        <v>299</v>
      </c>
    </row>
    <row r="143" spans="1:65" s="15" customFormat="1" ht="10.199999999999999" x14ac:dyDescent="0.2">
      <c r="B143" s="197"/>
      <c r="D143" s="182" t="s">
        <v>139</v>
      </c>
      <c r="E143" s="198" t="s">
        <v>1</v>
      </c>
      <c r="F143" s="199" t="s">
        <v>300</v>
      </c>
      <c r="H143" s="200">
        <v>84.8</v>
      </c>
      <c r="I143" s="201"/>
      <c r="L143" s="197"/>
      <c r="M143" s="202"/>
      <c r="N143" s="203"/>
      <c r="O143" s="203"/>
      <c r="P143" s="203"/>
      <c r="Q143" s="203"/>
      <c r="R143" s="203"/>
      <c r="S143" s="203"/>
      <c r="T143" s="204"/>
      <c r="AT143" s="198" t="s">
        <v>139</v>
      </c>
      <c r="AU143" s="198" t="s">
        <v>92</v>
      </c>
      <c r="AV143" s="15" t="s">
        <v>92</v>
      </c>
      <c r="AW143" s="15" t="s">
        <v>31</v>
      </c>
      <c r="AX143" s="15" t="s">
        <v>83</v>
      </c>
      <c r="AY143" s="198" t="s">
        <v>131</v>
      </c>
    </row>
    <row r="144" spans="1:65" s="2" customFormat="1" ht="24.15" customHeight="1" x14ac:dyDescent="0.2">
      <c r="A144" s="33"/>
      <c r="B144" s="132"/>
      <c r="C144" s="167" t="s">
        <v>175</v>
      </c>
      <c r="D144" s="167" t="s">
        <v>133</v>
      </c>
      <c r="E144" s="168" t="s">
        <v>301</v>
      </c>
      <c r="F144" s="169" t="s">
        <v>302</v>
      </c>
      <c r="G144" s="170" t="s">
        <v>136</v>
      </c>
      <c r="H144" s="171">
        <v>17.289000000000001</v>
      </c>
      <c r="I144" s="172"/>
      <c r="J144" s="173">
        <f>ROUND(I144*H144,2)</f>
        <v>0</v>
      </c>
      <c r="K144" s="174"/>
      <c r="L144" s="34"/>
      <c r="M144" s="175" t="s">
        <v>1</v>
      </c>
      <c r="N144" s="176" t="s">
        <v>41</v>
      </c>
      <c r="O144" s="62"/>
      <c r="P144" s="177">
        <f>O144*H144</f>
        <v>0</v>
      </c>
      <c r="Q144" s="177">
        <v>0</v>
      </c>
      <c r="R144" s="177">
        <f>Q144*H144</f>
        <v>0</v>
      </c>
      <c r="S144" s="177">
        <v>0</v>
      </c>
      <c r="T144" s="17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9" t="s">
        <v>137</v>
      </c>
      <c r="AT144" s="179" t="s">
        <v>133</v>
      </c>
      <c r="AU144" s="179" t="s">
        <v>92</v>
      </c>
      <c r="AY144" s="18" t="s">
        <v>131</v>
      </c>
      <c r="BE144" s="180">
        <f>IF(N144="základná",J144,0)</f>
        <v>0</v>
      </c>
      <c r="BF144" s="180">
        <f>IF(N144="znížená",J144,0)</f>
        <v>0</v>
      </c>
      <c r="BG144" s="180">
        <f>IF(N144="zákl. prenesená",J144,0)</f>
        <v>0</v>
      </c>
      <c r="BH144" s="180">
        <f>IF(N144="zníž. prenesená",J144,0)</f>
        <v>0</v>
      </c>
      <c r="BI144" s="180">
        <f>IF(N144="nulová",J144,0)</f>
        <v>0</v>
      </c>
      <c r="BJ144" s="18" t="s">
        <v>92</v>
      </c>
      <c r="BK144" s="180">
        <f>ROUND(I144*H144,2)</f>
        <v>0</v>
      </c>
      <c r="BL144" s="18" t="s">
        <v>137</v>
      </c>
      <c r="BM144" s="179" t="s">
        <v>303</v>
      </c>
    </row>
    <row r="145" spans="1:65" s="13" customFormat="1" ht="10.199999999999999" x14ac:dyDescent="0.2">
      <c r="B145" s="181"/>
      <c r="D145" s="182" t="s">
        <v>139</v>
      </c>
      <c r="E145" s="183" t="s">
        <v>1</v>
      </c>
      <c r="F145" s="184" t="s">
        <v>304</v>
      </c>
      <c r="H145" s="183" t="s">
        <v>1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3" t="s">
        <v>139</v>
      </c>
      <c r="AU145" s="183" t="s">
        <v>92</v>
      </c>
      <c r="AV145" s="13" t="s">
        <v>83</v>
      </c>
      <c r="AW145" s="13" t="s">
        <v>31</v>
      </c>
      <c r="AX145" s="13" t="s">
        <v>75</v>
      </c>
      <c r="AY145" s="183" t="s">
        <v>131</v>
      </c>
    </row>
    <row r="146" spans="1:65" s="13" customFormat="1" ht="10.199999999999999" x14ac:dyDescent="0.2">
      <c r="B146" s="181"/>
      <c r="D146" s="182" t="s">
        <v>139</v>
      </c>
      <c r="E146" s="183" t="s">
        <v>1</v>
      </c>
      <c r="F146" s="184" t="s">
        <v>305</v>
      </c>
      <c r="H146" s="183" t="s">
        <v>1</v>
      </c>
      <c r="I146" s="185"/>
      <c r="L146" s="181"/>
      <c r="M146" s="186"/>
      <c r="N146" s="187"/>
      <c r="O146" s="187"/>
      <c r="P146" s="187"/>
      <c r="Q146" s="187"/>
      <c r="R146" s="187"/>
      <c r="S146" s="187"/>
      <c r="T146" s="188"/>
      <c r="AT146" s="183" t="s">
        <v>139</v>
      </c>
      <c r="AU146" s="183" t="s">
        <v>92</v>
      </c>
      <c r="AV146" s="13" t="s">
        <v>83</v>
      </c>
      <c r="AW146" s="13" t="s">
        <v>31</v>
      </c>
      <c r="AX146" s="13" t="s">
        <v>75</v>
      </c>
      <c r="AY146" s="183" t="s">
        <v>131</v>
      </c>
    </row>
    <row r="147" spans="1:65" s="15" customFormat="1" ht="10.199999999999999" x14ac:dyDescent="0.2">
      <c r="B147" s="197"/>
      <c r="D147" s="182" t="s">
        <v>139</v>
      </c>
      <c r="E147" s="198" t="s">
        <v>1</v>
      </c>
      <c r="F147" s="199" t="s">
        <v>306</v>
      </c>
      <c r="H147" s="200">
        <v>17.289000000000001</v>
      </c>
      <c r="I147" s="201"/>
      <c r="L147" s="197"/>
      <c r="M147" s="202"/>
      <c r="N147" s="203"/>
      <c r="O147" s="203"/>
      <c r="P147" s="203"/>
      <c r="Q147" s="203"/>
      <c r="R147" s="203"/>
      <c r="S147" s="203"/>
      <c r="T147" s="204"/>
      <c r="AT147" s="198" t="s">
        <v>139</v>
      </c>
      <c r="AU147" s="198" t="s">
        <v>92</v>
      </c>
      <c r="AV147" s="15" t="s">
        <v>92</v>
      </c>
      <c r="AW147" s="15" t="s">
        <v>31</v>
      </c>
      <c r="AX147" s="15" t="s">
        <v>75</v>
      </c>
      <c r="AY147" s="198" t="s">
        <v>131</v>
      </c>
    </row>
    <row r="148" spans="1:65" s="16" customFormat="1" ht="10.199999999999999" x14ac:dyDescent="0.2">
      <c r="B148" s="205"/>
      <c r="D148" s="182" t="s">
        <v>139</v>
      </c>
      <c r="E148" s="206" t="s">
        <v>1</v>
      </c>
      <c r="F148" s="207" t="s">
        <v>155</v>
      </c>
      <c r="H148" s="208">
        <v>17.289000000000001</v>
      </c>
      <c r="I148" s="209"/>
      <c r="L148" s="205"/>
      <c r="M148" s="210"/>
      <c r="N148" s="211"/>
      <c r="O148" s="211"/>
      <c r="P148" s="211"/>
      <c r="Q148" s="211"/>
      <c r="R148" s="211"/>
      <c r="S148" s="211"/>
      <c r="T148" s="212"/>
      <c r="AT148" s="206" t="s">
        <v>139</v>
      </c>
      <c r="AU148" s="206" t="s">
        <v>92</v>
      </c>
      <c r="AV148" s="16" t="s">
        <v>137</v>
      </c>
      <c r="AW148" s="16" t="s">
        <v>31</v>
      </c>
      <c r="AX148" s="16" t="s">
        <v>83</v>
      </c>
      <c r="AY148" s="206" t="s">
        <v>131</v>
      </c>
    </row>
    <row r="149" spans="1:65" s="2" customFormat="1" ht="24.15" customHeight="1" x14ac:dyDescent="0.2">
      <c r="A149" s="33"/>
      <c r="B149" s="132"/>
      <c r="C149" s="167" t="s">
        <v>179</v>
      </c>
      <c r="D149" s="167" t="s">
        <v>133</v>
      </c>
      <c r="E149" s="168" t="s">
        <v>307</v>
      </c>
      <c r="F149" s="169" t="s">
        <v>308</v>
      </c>
      <c r="G149" s="170" t="s">
        <v>136</v>
      </c>
      <c r="H149" s="171">
        <v>17.289000000000001</v>
      </c>
      <c r="I149" s="172"/>
      <c r="J149" s="173">
        <f>ROUND(I149*H149,2)</f>
        <v>0</v>
      </c>
      <c r="K149" s="174"/>
      <c r="L149" s="34"/>
      <c r="M149" s="175" t="s">
        <v>1</v>
      </c>
      <c r="N149" s="176" t="s">
        <v>41</v>
      </c>
      <c r="O149" s="62"/>
      <c r="P149" s="177">
        <f>O149*H149</f>
        <v>0</v>
      </c>
      <c r="Q149" s="177">
        <v>0</v>
      </c>
      <c r="R149" s="177">
        <f>Q149*H149</f>
        <v>0</v>
      </c>
      <c r="S149" s="177">
        <v>0</v>
      </c>
      <c r="T149" s="17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9" t="s">
        <v>137</v>
      </c>
      <c r="AT149" s="179" t="s">
        <v>133</v>
      </c>
      <c r="AU149" s="179" t="s">
        <v>92</v>
      </c>
      <c r="AY149" s="18" t="s">
        <v>131</v>
      </c>
      <c r="BE149" s="180">
        <f>IF(N149="základná",J149,0)</f>
        <v>0</v>
      </c>
      <c r="BF149" s="180">
        <f>IF(N149="znížená",J149,0)</f>
        <v>0</v>
      </c>
      <c r="BG149" s="180">
        <f>IF(N149="zákl. prenesená",J149,0)</f>
        <v>0</v>
      </c>
      <c r="BH149" s="180">
        <f>IF(N149="zníž. prenesená",J149,0)</f>
        <v>0</v>
      </c>
      <c r="BI149" s="180">
        <f>IF(N149="nulová",J149,0)</f>
        <v>0</v>
      </c>
      <c r="BJ149" s="18" t="s">
        <v>92</v>
      </c>
      <c r="BK149" s="180">
        <f>ROUND(I149*H149,2)</f>
        <v>0</v>
      </c>
      <c r="BL149" s="18" t="s">
        <v>137</v>
      </c>
      <c r="BM149" s="179" t="s">
        <v>309</v>
      </c>
    </row>
    <row r="150" spans="1:65" s="2" customFormat="1" ht="33" customHeight="1" x14ac:dyDescent="0.2">
      <c r="A150" s="33"/>
      <c r="B150" s="132"/>
      <c r="C150" s="167" t="s">
        <v>183</v>
      </c>
      <c r="D150" s="167" t="s">
        <v>133</v>
      </c>
      <c r="E150" s="168" t="s">
        <v>310</v>
      </c>
      <c r="F150" s="169" t="s">
        <v>311</v>
      </c>
      <c r="G150" s="170" t="s">
        <v>136</v>
      </c>
      <c r="H150" s="171">
        <v>36.499000000000002</v>
      </c>
      <c r="I150" s="172"/>
      <c r="J150" s="173">
        <f>ROUND(I150*H150,2)</f>
        <v>0</v>
      </c>
      <c r="K150" s="174"/>
      <c r="L150" s="34"/>
      <c r="M150" s="175" t="s">
        <v>1</v>
      </c>
      <c r="N150" s="176" t="s">
        <v>41</v>
      </c>
      <c r="O150" s="62"/>
      <c r="P150" s="177">
        <f>O150*H150</f>
        <v>0</v>
      </c>
      <c r="Q150" s="177">
        <v>0</v>
      </c>
      <c r="R150" s="177">
        <f>Q150*H150</f>
        <v>0</v>
      </c>
      <c r="S150" s="177">
        <v>0</v>
      </c>
      <c r="T150" s="17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9" t="s">
        <v>137</v>
      </c>
      <c r="AT150" s="179" t="s">
        <v>133</v>
      </c>
      <c r="AU150" s="179" t="s">
        <v>92</v>
      </c>
      <c r="AY150" s="18" t="s">
        <v>131</v>
      </c>
      <c r="BE150" s="180">
        <f>IF(N150="základná",J150,0)</f>
        <v>0</v>
      </c>
      <c r="BF150" s="180">
        <f>IF(N150="znížená",J150,0)</f>
        <v>0</v>
      </c>
      <c r="BG150" s="180">
        <f>IF(N150="zákl. prenesená",J150,0)</f>
        <v>0</v>
      </c>
      <c r="BH150" s="180">
        <f>IF(N150="zníž. prenesená",J150,0)</f>
        <v>0</v>
      </c>
      <c r="BI150" s="180">
        <f>IF(N150="nulová",J150,0)</f>
        <v>0</v>
      </c>
      <c r="BJ150" s="18" t="s">
        <v>92</v>
      </c>
      <c r="BK150" s="180">
        <f>ROUND(I150*H150,2)</f>
        <v>0</v>
      </c>
      <c r="BL150" s="18" t="s">
        <v>137</v>
      </c>
      <c r="BM150" s="179" t="s">
        <v>312</v>
      </c>
    </row>
    <row r="151" spans="1:65" s="13" customFormat="1" ht="10.199999999999999" x14ac:dyDescent="0.2">
      <c r="B151" s="181"/>
      <c r="D151" s="182" t="s">
        <v>139</v>
      </c>
      <c r="E151" s="183" t="s">
        <v>1</v>
      </c>
      <c r="F151" s="184" t="s">
        <v>313</v>
      </c>
      <c r="H151" s="183" t="s">
        <v>1</v>
      </c>
      <c r="I151" s="185"/>
      <c r="L151" s="181"/>
      <c r="M151" s="186"/>
      <c r="N151" s="187"/>
      <c r="O151" s="187"/>
      <c r="P151" s="187"/>
      <c r="Q151" s="187"/>
      <c r="R151" s="187"/>
      <c r="S151" s="187"/>
      <c r="T151" s="188"/>
      <c r="AT151" s="183" t="s">
        <v>139</v>
      </c>
      <c r="AU151" s="183" t="s">
        <v>92</v>
      </c>
      <c r="AV151" s="13" t="s">
        <v>83</v>
      </c>
      <c r="AW151" s="13" t="s">
        <v>31</v>
      </c>
      <c r="AX151" s="13" t="s">
        <v>75</v>
      </c>
      <c r="AY151" s="183" t="s">
        <v>131</v>
      </c>
    </row>
    <row r="152" spans="1:65" s="15" customFormat="1" ht="10.199999999999999" x14ac:dyDescent="0.2">
      <c r="B152" s="197"/>
      <c r="D152" s="182" t="s">
        <v>139</v>
      </c>
      <c r="E152" s="198" t="s">
        <v>1</v>
      </c>
      <c r="F152" s="199" t="s">
        <v>314</v>
      </c>
      <c r="H152" s="200">
        <v>19.21</v>
      </c>
      <c r="I152" s="201"/>
      <c r="L152" s="197"/>
      <c r="M152" s="202"/>
      <c r="N152" s="203"/>
      <c r="O152" s="203"/>
      <c r="P152" s="203"/>
      <c r="Q152" s="203"/>
      <c r="R152" s="203"/>
      <c r="S152" s="203"/>
      <c r="T152" s="204"/>
      <c r="AT152" s="198" t="s">
        <v>139</v>
      </c>
      <c r="AU152" s="198" t="s">
        <v>92</v>
      </c>
      <c r="AV152" s="15" t="s">
        <v>92</v>
      </c>
      <c r="AW152" s="15" t="s">
        <v>31</v>
      </c>
      <c r="AX152" s="15" t="s">
        <v>75</v>
      </c>
      <c r="AY152" s="198" t="s">
        <v>131</v>
      </c>
    </row>
    <row r="153" spans="1:65" s="13" customFormat="1" ht="10.199999999999999" x14ac:dyDescent="0.2">
      <c r="B153" s="181"/>
      <c r="D153" s="182" t="s">
        <v>139</v>
      </c>
      <c r="E153" s="183" t="s">
        <v>1</v>
      </c>
      <c r="F153" s="184" t="s">
        <v>315</v>
      </c>
      <c r="H153" s="183" t="s">
        <v>1</v>
      </c>
      <c r="I153" s="185"/>
      <c r="L153" s="181"/>
      <c r="M153" s="186"/>
      <c r="N153" s="187"/>
      <c r="O153" s="187"/>
      <c r="P153" s="187"/>
      <c r="Q153" s="187"/>
      <c r="R153" s="187"/>
      <c r="S153" s="187"/>
      <c r="T153" s="188"/>
      <c r="AT153" s="183" t="s">
        <v>139</v>
      </c>
      <c r="AU153" s="183" t="s">
        <v>92</v>
      </c>
      <c r="AV153" s="13" t="s">
        <v>83</v>
      </c>
      <c r="AW153" s="13" t="s">
        <v>31</v>
      </c>
      <c r="AX153" s="13" t="s">
        <v>75</v>
      </c>
      <c r="AY153" s="183" t="s">
        <v>131</v>
      </c>
    </row>
    <row r="154" spans="1:65" s="15" customFormat="1" ht="10.199999999999999" x14ac:dyDescent="0.2">
      <c r="B154" s="197"/>
      <c r="D154" s="182" t="s">
        <v>139</v>
      </c>
      <c r="E154" s="198" t="s">
        <v>1</v>
      </c>
      <c r="F154" s="199" t="s">
        <v>316</v>
      </c>
      <c r="H154" s="200">
        <v>17.289000000000001</v>
      </c>
      <c r="I154" s="201"/>
      <c r="L154" s="197"/>
      <c r="M154" s="202"/>
      <c r="N154" s="203"/>
      <c r="O154" s="203"/>
      <c r="P154" s="203"/>
      <c r="Q154" s="203"/>
      <c r="R154" s="203"/>
      <c r="S154" s="203"/>
      <c r="T154" s="204"/>
      <c r="AT154" s="198" t="s">
        <v>139</v>
      </c>
      <c r="AU154" s="198" t="s">
        <v>92</v>
      </c>
      <c r="AV154" s="15" t="s">
        <v>92</v>
      </c>
      <c r="AW154" s="15" t="s">
        <v>31</v>
      </c>
      <c r="AX154" s="15" t="s">
        <v>75</v>
      </c>
      <c r="AY154" s="198" t="s">
        <v>131</v>
      </c>
    </row>
    <row r="155" spans="1:65" s="16" customFormat="1" ht="10.199999999999999" x14ac:dyDescent="0.2">
      <c r="B155" s="205"/>
      <c r="D155" s="182" t="s">
        <v>139</v>
      </c>
      <c r="E155" s="206" t="s">
        <v>1</v>
      </c>
      <c r="F155" s="207" t="s">
        <v>155</v>
      </c>
      <c r="H155" s="208">
        <v>36.499000000000002</v>
      </c>
      <c r="I155" s="209"/>
      <c r="L155" s="205"/>
      <c r="M155" s="210"/>
      <c r="N155" s="211"/>
      <c r="O155" s="211"/>
      <c r="P155" s="211"/>
      <c r="Q155" s="211"/>
      <c r="R155" s="211"/>
      <c r="S155" s="211"/>
      <c r="T155" s="212"/>
      <c r="AT155" s="206" t="s">
        <v>139</v>
      </c>
      <c r="AU155" s="206" t="s">
        <v>92</v>
      </c>
      <c r="AV155" s="16" t="s">
        <v>137</v>
      </c>
      <c r="AW155" s="16" t="s">
        <v>31</v>
      </c>
      <c r="AX155" s="16" t="s">
        <v>83</v>
      </c>
      <c r="AY155" s="206" t="s">
        <v>131</v>
      </c>
    </row>
    <row r="156" spans="1:65" s="2" customFormat="1" ht="55.5" customHeight="1" x14ac:dyDescent="0.2">
      <c r="A156" s="33"/>
      <c r="B156" s="132"/>
      <c r="C156" s="167" t="s">
        <v>188</v>
      </c>
      <c r="D156" s="167" t="s">
        <v>133</v>
      </c>
      <c r="E156" s="168" t="s">
        <v>317</v>
      </c>
      <c r="F156" s="169" t="s">
        <v>318</v>
      </c>
      <c r="G156" s="170" t="s">
        <v>136</v>
      </c>
      <c r="H156" s="171">
        <v>474.48700000000002</v>
      </c>
      <c r="I156" s="172"/>
      <c r="J156" s="173">
        <f>ROUND(I156*H156,2)</f>
        <v>0</v>
      </c>
      <c r="K156" s="174"/>
      <c r="L156" s="34"/>
      <c r="M156" s="175" t="s">
        <v>1</v>
      </c>
      <c r="N156" s="176" t="s">
        <v>41</v>
      </c>
      <c r="O156" s="62"/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9" t="s">
        <v>137</v>
      </c>
      <c r="AT156" s="179" t="s">
        <v>133</v>
      </c>
      <c r="AU156" s="179" t="s">
        <v>92</v>
      </c>
      <c r="AY156" s="18" t="s">
        <v>131</v>
      </c>
      <c r="BE156" s="180">
        <f>IF(N156="základná",J156,0)</f>
        <v>0</v>
      </c>
      <c r="BF156" s="180">
        <f>IF(N156="znížená",J156,0)</f>
        <v>0</v>
      </c>
      <c r="BG156" s="180">
        <f>IF(N156="zákl. prenesená",J156,0)</f>
        <v>0</v>
      </c>
      <c r="BH156" s="180">
        <f>IF(N156="zníž. prenesená",J156,0)</f>
        <v>0</v>
      </c>
      <c r="BI156" s="180">
        <f>IF(N156="nulová",J156,0)</f>
        <v>0</v>
      </c>
      <c r="BJ156" s="18" t="s">
        <v>92</v>
      </c>
      <c r="BK156" s="180">
        <f>ROUND(I156*H156,2)</f>
        <v>0</v>
      </c>
      <c r="BL156" s="18" t="s">
        <v>137</v>
      </c>
      <c r="BM156" s="179" t="s">
        <v>319</v>
      </c>
    </row>
    <row r="157" spans="1:65" s="15" customFormat="1" ht="10.199999999999999" x14ac:dyDescent="0.2">
      <c r="B157" s="197"/>
      <c r="D157" s="182" t="s">
        <v>139</v>
      </c>
      <c r="E157" s="198" t="s">
        <v>1</v>
      </c>
      <c r="F157" s="199" t="s">
        <v>320</v>
      </c>
      <c r="H157" s="200">
        <v>36.499000000000002</v>
      </c>
      <c r="I157" s="201"/>
      <c r="L157" s="197"/>
      <c r="M157" s="202"/>
      <c r="N157" s="203"/>
      <c r="O157" s="203"/>
      <c r="P157" s="203"/>
      <c r="Q157" s="203"/>
      <c r="R157" s="203"/>
      <c r="S157" s="203"/>
      <c r="T157" s="204"/>
      <c r="AT157" s="198" t="s">
        <v>139</v>
      </c>
      <c r="AU157" s="198" t="s">
        <v>92</v>
      </c>
      <c r="AV157" s="15" t="s">
        <v>92</v>
      </c>
      <c r="AW157" s="15" t="s">
        <v>31</v>
      </c>
      <c r="AX157" s="15" t="s">
        <v>75</v>
      </c>
      <c r="AY157" s="198" t="s">
        <v>131</v>
      </c>
    </row>
    <row r="158" spans="1:65" s="16" customFormat="1" ht="10.199999999999999" x14ac:dyDescent="0.2">
      <c r="B158" s="205"/>
      <c r="D158" s="182" t="s">
        <v>139</v>
      </c>
      <c r="E158" s="206" t="s">
        <v>1</v>
      </c>
      <c r="F158" s="207" t="s">
        <v>155</v>
      </c>
      <c r="H158" s="208">
        <v>36.499000000000002</v>
      </c>
      <c r="I158" s="209"/>
      <c r="L158" s="205"/>
      <c r="M158" s="210"/>
      <c r="N158" s="211"/>
      <c r="O158" s="211"/>
      <c r="P158" s="211"/>
      <c r="Q158" s="211"/>
      <c r="R158" s="211"/>
      <c r="S158" s="211"/>
      <c r="T158" s="212"/>
      <c r="AT158" s="206" t="s">
        <v>139</v>
      </c>
      <c r="AU158" s="206" t="s">
        <v>92</v>
      </c>
      <c r="AV158" s="16" t="s">
        <v>137</v>
      </c>
      <c r="AW158" s="16" t="s">
        <v>31</v>
      </c>
      <c r="AX158" s="16" t="s">
        <v>83</v>
      </c>
      <c r="AY158" s="206" t="s">
        <v>131</v>
      </c>
    </row>
    <row r="159" spans="1:65" s="15" customFormat="1" ht="10.199999999999999" x14ac:dyDescent="0.2">
      <c r="B159" s="197"/>
      <c r="D159" s="182" t="s">
        <v>139</v>
      </c>
      <c r="F159" s="199" t="s">
        <v>321</v>
      </c>
      <c r="H159" s="200">
        <v>474.48700000000002</v>
      </c>
      <c r="I159" s="201"/>
      <c r="L159" s="197"/>
      <c r="M159" s="202"/>
      <c r="N159" s="203"/>
      <c r="O159" s="203"/>
      <c r="P159" s="203"/>
      <c r="Q159" s="203"/>
      <c r="R159" s="203"/>
      <c r="S159" s="203"/>
      <c r="T159" s="204"/>
      <c r="AT159" s="198" t="s">
        <v>139</v>
      </c>
      <c r="AU159" s="198" t="s">
        <v>92</v>
      </c>
      <c r="AV159" s="15" t="s">
        <v>92</v>
      </c>
      <c r="AW159" s="15" t="s">
        <v>3</v>
      </c>
      <c r="AX159" s="15" t="s">
        <v>83</v>
      </c>
      <c r="AY159" s="198" t="s">
        <v>131</v>
      </c>
    </row>
    <row r="160" spans="1:65" s="2" customFormat="1" ht="24.15" customHeight="1" x14ac:dyDescent="0.2">
      <c r="A160" s="33"/>
      <c r="B160" s="132"/>
      <c r="C160" s="167" t="s">
        <v>156</v>
      </c>
      <c r="D160" s="167" t="s">
        <v>133</v>
      </c>
      <c r="E160" s="168" t="s">
        <v>322</v>
      </c>
      <c r="F160" s="169" t="s">
        <v>323</v>
      </c>
      <c r="G160" s="170" t="s">
        <v>136</v>
      </c>
      <c r="H160" s="171">
        <v>36.499000000000002</v>
      </c>
      <c r="I160" s="172"/>
      <c r="J160" s="173">
        <f>ROUND(I160*H160,2)</f>
        <v>0</v>
      </c>
      <c r="K160" s="174"/>
      <c r="L160" s="34"/>
      <c r="M160" s="175" t="s">
        <v>1</v>
      </c>
      <c r="N160" s="176" t="s">
        <v>41</v>
      </c>
      <c r="O160" s="62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137</v>
      </c>
      <c r="AT160" s="179" t="s">
        <v>133</v>
      </c>
      <c r="AU160" s="179" t="s">
        <v>92</v>
      </c>
      <c r="AY160" s="18" t="s">
        <v>131</v>
      </c>
      <c r="BE160" s="180">
        <f>IF(N160="základná",J160,0)</f>
        <v>0</v>
      </c>
      <c r="BF160" s="180">
        <f>IF(N160="znížená",J160,0)</f>
        <v>0</v>
      </c>
      <c r="BG160" s="180">
        <f>IF(N160="zákl. prenesená",J160,0)</f>
        <v>0</v>
      </c>
      <c r="BH160" s="180">
        <f>IF(N160="zníž. prenesená",J160,0)</f>
        <v>0</v>
      </c>
      <c r="BI160" s="180">
        <f>IF(N160="nulová",J160,0)</f>
        <v>0</v>
      </c>
      <c r="BJ160" s="18" t="s">
        <v>92</v>
      </c>
      <c r="BK160" s="180">
        <f>ROUND(I160*H160,2)</f>
        <v>0</v>
      </c>
      <c r="BL160" s="18" t="s">
        <v>137</v>
      </c>
      <c r="BM160" s="179" t="s">
        <v>324</v>
      </c>
    </row>
    <row r="161" spans="1:65" s="13" customFormat="1" ht="10.199999999999999" x14ac:dyDescent="0.2">
      <c r="B161" s="181"/>
      <c r="D161" s="182" t="s">
        <v>139</v>
      </c>
      <c r="E161" s="183" t="s">
        <v>1</v>
      </c>
      <c r="F161" s="184" t="s">
        <v>313</v>
      </c>
      <c r="H161" s="183" t="s">
        <v>1</v>
      </c>
      <c r="I161" s="185"/>
      <c r="L161" s="181"/>
      <c r="M161" s="186"/>
      <c r="N161" s="187"/>
      <c r="O161" s="187"/>
      <c r="P161" s="187"/>
      <c r="Q161" s="187"/>
      <c r="R161" s="187"/>
      <c r="S161" s="187"/>
      <c r="T161" s="188"/>
      <c r="AT161" s="183" t="s">
        <v>139</v>
      </c>
      <c r="AU161" s="183" t="s">
        <v>92</v>
      </c>
      <c r="AV161" s="13" t="s">
        <v>83</v>
      </c>
      <c r="AW161" s="13" t="s">
        <v>31</v>
      </c>
      <c r="AX161" s="13" t="s">
        <v>75</v>
      </c>
      <c r="AY161" s="183" t="s">
        <v>131</v>
      </c>
    </row>
    <row r="162" spans="1:65" s="15" customFormat="1" ht="10.199999999999999" x14ac:dyDescent="0.2">
      <c r="B162" s="197"/>
      <c r="D162" s="182" t="s">
        <v>139</v>
      </c>
      <c r="E162" s="198" t="s">
        <v>1</v>
      </c>
      <c r="F162" s="199" t="s">
        <v>314</v>
      </c>
      <c r="H162" s="200">
        <v>19.21</v>
      </c>
      <c r="I162" s="201"/>
      <c r="L162" s="197"/>
      <c r="M162" s="202"/>
      <c r="N162" s="203"/>
      <c r="O162" s="203"/>
      <c r="P162" s="203"/>
      <c r="Q162" s="203"/>
      <c r="R162" s="203"/>
      <c r="S162" s="203"/>
      <c r="T162" s="204"/>
      <c r="AT162" s="198" t="s">
        <v>139</v>
      </c>
      <c r="AU162" s="198" t="s">
        <v>92</v>
      </c>
      <c r="AV162" s="15" t="s">
        <v>92</v>
      </c>
      <c r="AW162" s="15" t="s">
        <v>31</v>
      </c>
      <c r="AX162" s="15" t="s">
        <v>75</v>
      </c>
      <c r="AY162" s="198" t="s">
        <v>131</v>
      </c>
    </row>
    <row r="163" spans="1:65" s="13" customFormat="1" ht="10.199999999999999" x14ac:dyDescent="0.2">
      <c r="B163" s="181"/>
      <c r="D163" s="182" t="s">
        <v>139</v>
      </c>
      <c r="E163" s="183" t="s">
        <v>1</v>
      </c>
      <c r="F163" s="184" t="s">
        <v>315</v>
      </c>
      <c r="H163" s="183" t="s">
        <v>1</v>
      </c>
      <c r="I163" s="185"/>
      <c r="L163" s="181"/>
      <c r="M163" s="186"/>
      <c r="N163" s="187"/>
      <c r="O163" s="187"/>
      <c r="P163" s="187"/>
      <c r="Q163" s="187"/>
      <c r="R163" s="187"/>
      <c r="S163" s="187"/>
      <c r="T163" s="188"/>
      <c r="AT163" s="183" t="s">
        <v>139</v>
      </c>
      <c r="AU163" s="183" t="s">
        <v>92</v>
      </c>
      <c r="AV163" s="13" t="s">
        <v>83</v>
      </c>
      <c r="AW163" s="13" t="s">
        <v>31</v>
      </c>
      <c r="AX163" s="13" t="s">
        <v>75</v>
      </c>
      <c r="AY163" s="183" t="s">
        <v>131</v>
      </c>
    </row>
    <row r="164" spans="1:65" s="15" customFormat="1" ht="10.199999999999999" x14ac:dyDescent="0.2">
      <c r="B164" s="197"/>
      <c r="D164" s="182" t="s">
        <v>139</v>
      </c>
      <c r="E164" s="198" t="s">
        <v>1</v>
      </c>
      <c r="F164" s="199" t="s">
        <v>316</v>
      </c>
      <c r="H164" s="200">
        <v>17.289000000000001</v>
      </c>
      <c r="I164" s="201"/>
      <c r="L164" s="197"/>
      <c r="M164" s="202"/>
      <c r="N164" s="203"/>
      <c r="O164" s="203"/>
      <c r="P164" s="203"/>
      <c r="Q164" s="203"/>
      <c r="R164" s="203"/>
      <c r="S164" s="203"/>
      <c r="T164" s="204"/>
      <c r="AT164" s="198" t="s">
        <v>139</v>
      </c>
      <c r="AU164" s="198" t="s">
        <v>92</v>
      </c>
      <c r="AV164" s="15" t="s">
        <v>92</v>
      </c>
      <c r="AW164" s="15" t="s">
        <v>31</v>
      </c>
      <c r="AX164" s="15" t="s">
        <v>75</v>
      </c>
      <c r="AY164" s="198" t="s">
        <v>131</v>
      </c>
    </row>
    <row r="165" spans="1:65" s="16" customFormat="1" ht="10.199999999999999" x14ac:dyDescent="0.2">
      <c r="B165" s="205"/>
      <c r="D165" s="182" t="s">
        <v>139</v>
      </c>
      <c r="E165" s="206" t="s">
        <v>1</v>
      </c>
      <c r="F165" s="207" t="s">
        <v>155</v>
      </c>
      <c r="H165" s="208">
        <v>36.499000000000002</v>
      </c>
      <c r="I165" s="209"/>
      <c r="L165" s="205"/>
      <c r="M165" s="210"/>
      <c r="N165" s="211"/>
      <c r="O165" s="211"/>
      <c r="P165" s="211"/>
      <c r="Q165" s="211"/>
      <c r="R165" s="211"/>
      <c r="S165" s="211"/>
      <c r="T165" s="212"/>
      <c r="AT165" s="206" t="s">
        <v>139</v>
      </c>
      <c r="AU165" s="206" t="s">
        <v>92</v>
      </c>
      <c r="AV165" s="16" t="s">
        <v>137</v>
      </c>
      <c r="AW165" s="16" t="s">
        <v>31</v>
      </c>
      <c r="AX165" s="16" t="s">
        <v>83</v>
      </c>
      <c r="AY165" s="206" t="s">
        <v>131</v>
      </c>
    </row>
    <row r="166" spans="1:65" s="2" customFormat="1" ht="24.15" customHeight="1" x14ac:dyDescent="0.2">
      <c r="A166" s="33"/>
      <c r="B166" s="132"/>
      <c r="C166" s="167" t="s">
        <v>197</v>
      </c>
      <c r="D166" s="167" t="s">
        <v>133</v>
      </c>
      <c r="E166" s="168" t="s">
        <v>325</v>
      </c>
      <c r="F166" s="169" t="s">
        <v>326</v>
      </c>
      <c r="G166" s="170" t="s">
        <v>173</v>
      </c>
      <c r="H166" s="171">
        <v>65.697999999999993</v>
      </c>
      <c r="I166" s="172"/>
      <c r="J166" s="173">
        <f>ROUND(I166*H166,2)</f>
        <v>0</v>
      </c>
      <c r="K166" s="174"/>
      <c r="L166" s="34"/>
      <c r="M166" s="175" t="s">
        <v>1</v>
      </c>
      <c r="N166" s="176" t="s">
        <v>41</v>
      </c>
      <c r="O166" s="62"/>
      <c r="P166" s="177">
        <f>O166*H166</f>
        <v>0</v>
      </c>
      <c r="Q166" s="177">
        <v>0</v>
      </c>
      <c r="R166" s="177">
        <f>Q166*H166</f>
        <v>0</v>
      </c>
      <c r="S166" s="177">
        <v>0</v>
      </c>
      <c r="T166" s="178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9" t="s">
        <v>137</v>
      </c>
      <c r="AT166" s="179" t="s">
        <v>133</v>
      </c>
      <c r="AU166" s="179" t="s">
        <v>92</v>
      </c>
      <c r="AY166" s="18" t="s">
        <v>131</v>
      </c>
      <c r="BE166" s="180">
        <f>IF(N166="základná",J166,0)</f>
        <v>0</v>
      </c>
      <c r="BF166" s="180">
        <f>IF(N166="znížená",J166,0)</f>
        <v>0</v>
      </c>
      <c r="BG166" s="180">
        <f>IF(N166="zákl. prenesená",J166,0)</f>
        <v>0</v>
      </c>
      <c r="BH166" s="180">
        <f>IF(N166="zníž. prenesená",J166,0)</f>
        <v>0</v>
      </c>
      <c r="BI166" s="180">
        <f>IF(N166="nulová",J166,0)</f>
        <v>0</v>
      </c>
      <c r="BJ166" s="18" t="s">
        <v>92</v>
      </c>
      <c r="BK166" s="180">
        <f>ROUND(I166*H166,2)</f>
        <v>0</v>
      </c>
      <c r="BL166" s="18" t="s">
        <v>137</v>
      </c>
      <c r="BM166" s="179" t="s">
        <v>327</v>
      </c>
    </row>
    <row r="167" spans="1:65" s="13" customFormat="1" ht="10.199999999999999" x14ac:dyDescent="0.2">
      <c r="B167" s="181"/>
      <c r="D167" s="182" t="s">
        <v>139</v>
      </c>
      <c r="E167" s="183" t="s">
        <v>1</v>
      </c>
      <c r="F167" s="184" t="s">
        <v>313</v>
      </c>
      <c r="H167" s="183" t="s">
        <v>1</v>
      </c>
      <c r="I167" s="185"/>
      <c r="L167" s="181"/>
      <c r="M167" s="186"/>
      <c r="N167" s="187"/>
      <c r="O167" s="187"/>
      <c r="P167" s="187"/>
      <c r="Q167" s="187"/>
      <c r="R167" s="187"/>
      <c r="S167" s="187"/>
      <c r="T167" s="188"/>
      <c r="AT167" s="183" t="s">
        <v>139</v>
      </c>
      <c r="AU167" s="183" t="s">
        <v>92</v>
      </c>
      <c r="AV167" s="13" t="s">
        <v>83</v>
      </c>
      <c r="AW167" s="13" t="s">
        <v>31</v>
      </c>
      <c r="AX167" s="13" t="s">
        <v>75</v>
      </c>
      <c r="AY167" s="183" t="s">
        <v>131</v>
      </c>
    </row>
    <row r="168" spans="1:65" s="15" customFormat="1" ht="10.199999999999999" x14ac:dyDescent="0.2">
      <c r="B168" s="197"/>
      <c r="D168" s="182" t="s">
        <v>139</v>
      </c>
      <c r="E168" s="198" t="s">
        <v>1</v>
      </c>
      <c r="F168" s="199" t="s">
        <v>328</v>
      </c>
      <c r="H168" s="200">
        <v>34.578000000000003</v>
      </c>
      <c r="I168" s="201"/>
      <c r="L168" s="197"/>
      <c r="M168" s="202"/>
      <c r="N168" s="203"/>
      <c r="O168" s="203"/>
      <c r="P168" s="203"/>
      <c r="Q168" s="203"/>
      <c r="R168" s="203"/>
      <c r="S168" s="203"/>
      <c r="T168" s="204"/>
      <c r="AT168" s="198" t="s">
        <v>139</v>
      </c>
      <c r="AU168" s="198" t="s">
        <v>92</v>
      </c>
      <c r="AV168" s="15" t="s">
        <v>92</v>
      </c>
      <c r="AW168" s="15" t="s">
        <v>31</v>
      </c>
      <c r="AX168" s="15" t="s">
        <v>75</v>
      </c>
      <c r="AY168" s="198" t="s">
        <v>131</v>
      </c>
    </row>
    <row r="169" spans="1:65" s="13" customFormat="1" ht="10.199999999999999" x14ac:dyDescent="0.2">
      <c r="B169" s="181"/>
      <c r="D169" s="182" t="s">
        <v>139</v>
      </c>
      <c r="E169" s="183" t="s">
        <v>1</v>
      </c>
      <c r="F169" s="184" t="s">
        <v>315</v>
      </c>
      <c r="H169" s="183" t="s">
        <v>1</v>
      </c>
      <c r="I169" s="185"/>
      <c r="L169" s="181"/>
      <c r="M169" s="186"/>
      <c r="N169" s="187"/>
      <c r="O169" s="187"/>
      <c r="P169" s="187"/>
      <c r="Q169" s="187"/>
      <c r="R169" s="187"/>
      <c r="S169" s="187"/>
      <c r="T169" s="188"/>
      <c r="AT169" s="183" t="s">
        <v>139</v>
      </c>
      <c r="AU169" s="183" t="s">
        <v>92</v>
      </c>
      <c r="AV169" s="13" t="s">
        <v>83</v>
      </c>
      <c r="AW169" s="13" t="s">
        <v>31</v>
      </c>
      <c r="AX169" s="13" t="s">
        <v>75</v>
      </c>
      <c r="AY169" s="183" t="s">
        <v>131</v>
      </c>
    </row>
    <row r="170" spans="1:65" s="15" customFormat="1" ht="10.199999999999999" x14ac:dyDescent="0.2">
      <c r="B170" s="197"/>
      <c r="D170" s="182" t="s">
        <v>139</v>
      </c>
      <c r="E170" s="198" t="s">
        <v>1</v>
      </c>
      <c r="F170" s="199" t="s">
        <v>329</v>
      </c>
      <c r="H170" s="200">
        <v>31.12</v>
      </c>
      <c r="I170" s="201"/>
      <c r="L170" s="197"/>
      <c r="M170" s="202"/>
      <c r="N170" s="203"/>
      <c r="O170" s="203"/>
      <c r="P170" s="203"/>
      <c r="Q170" s="203"/>
      <c r="R170" s="203"/>
      <c r="S170" s="203"/>
      <c r="T170" s="204"/>
      <c r="AT170" s="198" t="s">
        <v>139</v>
      </c>
      <c r="AU170" s="198" t="s">
        <v>92</v>
      </c>
      <c r="AV170" s="15" t="s">
        <v>92</v>
      </c>
      <c r="AW170" s="15" t="s">
        <v>31</v>
      </c>
      <c r="AX170" s="15" t="s">
        <v>75</v>
      </c>
      <c r="AY170" s="198" t="s">
        <v>131</v>
      </c>
    </row>
    <row r="171" spans="1:65" s="16" customFormat="1" ht="10.199999999999999" x14ac:dyDescent="0.2">
      <c r="B171" s="205"/>
      <c r="D171" s="182" t="s">
        <v>139</v>
      </c>
      <c r="E171" s="206" t="s">
        <v>1</v>
      </c>
      <c r="F171" s="207" t="s">
        <v>155</v>
      </c>
      <c r="H171" s="208">
        <v>65.698000000000008</v>
      </c>
      <c r="I171" s="209"/>
      <c r="L171" s="205"/>
      <c r="M171" s="210"/>
      <c r="N171" s="211"/>
      <c r="O171" s="211"/>
      <c r="P171" s="211"/>
      <c r="Q171" s="211"/>
      <c r="R171" s="211"/>
      <c r="S171" s="211"/>
      <c r="T171" s="212"/>
      <c r="AT171" s="206" t="s">
        <v>139</v>
      </c>
      <c r="AU171" s="206" t="s">
        <v>92</v>
      </c>
      <c r="AV171" s="16" t="s">
        <v>137</v>
      </c>
      <c r="AW171" s="16" t="s">
        <v>31</v>
      </c>
      <c r="AX171" s="16" t="s">
        <v>83</v>
      </c>
      <c r="AY171" s="206" t="s">
        <v>131</v>
      </c>
    </row>
    <row r="172" spans="1:65" s="12" customFormat="1" ht="22.8" customHeight="1" x14ac:dyDescent="0.25">
      <c r="B172" s="154"/>
      <c r="D172" s="155" t="s">
        <v>74</v>
      </c>
      <c r="E172" s="165" t="s">
        <v>156</v>
      </c>
      <c r="F172" s="165" t="s">
        <v>157</v>
      </c>
      <c r="I172" s="157"/>
      <c r="J172" s="166">
        <f>BK172</f>
        <v>0</v>
      </c>
      <c r="L172" s="154"/>
      <c r="M172" s="159"/>
      <c r="N172" s="160"/>
      <c r="O172" s="160"/>
      <c r="P172" s="161">
        <f>SUM(P173:P191)</f>
        <v>0</v>
      </c>
      <c r="Q172" s="160"/>
      <c r="R172" s="161">
        <f>SUM(R173:R191)</f>
        <v>0</v>
      </c>
      <c r="S172" s="160"/>
      <c r="T172" s="162">
        <f>SUM(T173:T191)</f>
        <v>0</v>
      </c>
      <c r="AR172" s="155" t="s">
        <v>83</v>
      </c>
      <c r="AT172" s="163" t="s">
        <v>74</v>
      </c>
      <c r="AU172" s="163" t="s">
        <v>83</v>
      </c>
      <c r="AY172" s="155" t="s">
        <v>131</v>
      </c>
      <c r="BK172" s="164">
        <f>SUM(BK173:BK191)</f>
        <v>0</v>
      </c>
    </row>
    <row r="173" spans="1:65" s="2" customFormat="1" ht="21.75" customHeight="1" x14ac:dyDescent="0.2">
      <c r="A173" s="33"/>
      <c r="B173" s="132"/>
      <c r="C173" s="167" t="s">
        <v>202</v>
      </c>
      <c r="D173" s="167" t="s">
        <v>133</v>
      </c>
      <c r="E173" s="168" t="s">
        <v>189</v>
      </c>
      <c r="F173" s="169" t="s">
        <v>190</v>
      </c>
      <c r="G173" s="170" t="s">
        <v>173</v>
      </c>
      <c r="H173" s="171">
        <v>30.352</v>
      </c>
      <c r="I173" s="172"/>
      <c r="J173" s="173">
        <f>ROUND(I173*H173,2)</f>
        <v>0</v>
      </c>
      <c r="K173" s="174"/>
      <c r="L173" s="34"/>
      <c r="M173" s="175" t="s">
        <v>1</v>
      </c>
      <c r="N173" s="176" t="s">
        <v>41</v>
      </c>
      <c r="O173" s="62"/>
      <c r="P173" s="177">
        <f>O173*H173</f>
        <v>0</v>
      </c>
      <c r="Q173" s="177">
        <v>0</v>
      </c>
      <c r="R173" s="177">
        <f>Q173*H173</f>
        <v>0</v>
      </c>
      <c r="S173" s="177">
        <v>0</v>
      </c>
      <c r="T173" s="17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9" t="s">
        <v>137</v>
      </c>
      <c r="AT173" s="179" t="s">
        <v>133</v>
      </c>
      <c r="AU173" s="179" t="s">
        <v>92</v>
      </c>
      <c r="AY173" s="18" t="s">
        <v>131</v>
      </c>
      <c r="BE173" s="180">
        <f>IF(N173="základná",J173,0)</f>
        <v>0</v>
      </c>
      <c r="BF173" s="180">
        <f>IF(N173="znížená",J173,0)</f>
        <v>0</v>
      </c>
      <c r="BG173" s="180">
        <f>IF(N173="zákl. prenesená",J173,0)</f>
        <v>0</v>
      </c>
      <c r="BH173" s="180">
        <f>IF(N173="zníž. prenesená",J173,0)</f>
        <v>0</v>
      </c>
      <c r="BI173" s="180">
        <f>IF(N173="nulová",J173,0)</f>
        <v>0</v>
      </c>
      <c r="BJ173" s="18" t="s">
        <v>92</v>
      </c>
      <c r="BK173" s="180">
        <f>ROUND(I173*H173,2)</f>
        <v>0</v>
      </c>
      <c r="BL173" s="18" t="s">
        <v>137</v>
      </c>
      <c r="BM173" s="179" t="s">
        <v>330</v>
      </c>
    </row>
    <row r="174" spans="1:65" s="15" customFormat="1" ht="10.199999999999999" x14ac:dyDescent="0.2">
      <c r="B174" s="197"/>
      <c r="D174" s="182" t="s">
        <v>139</v>
      </c>
      <c r="E174" s="198" t="s">
        <v>1</v>
      </c>
      <c r="F174" s="199" t="s">
        <v>331</v>
      </c>
      <c r="H174" s="200">
        <v>30.352</v>
      </c>
      <c r="I174" s="201"/>
      <c r="L174" s="197"/>
      <c r="M174" s="202"/>
      <c r="N174" s="203"/>
      <c r="O174" s="203"/>
      <c r="P174" s="203"/>
      <c r="Q174" s="203"/>
      <c r="R174" s="203"/>
      <c r="S174" s="203"/>
      <c r="T174" s="204"/>
      <c r="AT174" s="198" t="s">
        <v>139</v>
      </c>
      <c r="AU174" s="198" t="s">
        <v>92</v>
      </c>
      <c r="AV174" s="15" t="s">
        <v>92</v>
      </c>
      <c r="AW174" s="15" t="s">
        <v>31</v>
      </c>
      <c r="AX174" s="15" t="s">
        <v>75</v>
      </c>
      <c r="AY174" s="198" t="s">
        <v>131</v>
      </c>
    </row>
    <row r="175" spans="1:65" s="16" customFormat="1" ht="10.199999999999999" x14ac:dyDescent="0.2">
      <c r="B175" s="205"/>
      <c r="D175" s="182" t="s">
        <v>139</v>
      </c>
      <c r="E175" s="206" t="s">
        <v>1</v>
      </c>
      <c r="F175" s="207" t="s">
        <v>155</v>
      </c>
      <c r="H175" s="208">
        <v>30.352</v>
      </c>
      <c r="I175" s="209"/>
      <c r="L175" s="205"/>
      <c r="M175" s="210"/>
      <c r="N175" s="211"/>
      <c r="O175" s="211"/>
      <c r="P175" s="211"/>
      <c r="Q175" s="211"/>
      <c r="R175" s="211"/>
      <c r="S175" s="211"/>
      <c r="T175" s="212"/>
      <c r="AT175" s="206" t="s">
        <v>139</v>
      </c>
      <c r="AU175" s="206" t="s">
        <v>92</v>
      </c>
      <c r="AV175" s="16" t="s">
        <v>137</v>
      </c>
      <c r="AW175" s="16" t="s">
        <v>31</v>
      </c>
      <c r="AX175" s="16" t="s">
        <v>83</v>
      </c>
      <c r="AY175" s="206" t="s">
        <v>131</v>
      </c>
    </row>
    <row r="176" spans="1:65" s="2" customFormat="1" ht="37.799999999999997" customHeight="1" x14ac:dyDescent="0.2">
      <c r="A176" s="33"/>
      <c r="B176" s="132"/>
      <c r="C176" s="167" t="s">
        <v>207</v>
      </c>
      <c r="D176" s="167" t="s">
        <v>133</v>
      </c>
      <c r="E176" s="168" t="s">
        <v>193</v>
      </c>
      <c r="F176" s="169" t="s">
        <v>194</v>
      </c>
      <c r="G176" s="170" t="s">
        <v>173</v>
      </c>
      <c r="H176" s="171">
        <v>607.04</v>
      </c>
      <c r="I176" s="172"/>
      <c r="J176" s="173">
        <f>ROUND(I176*H176,2)</f>
        <v>0</v>
      </c>
      <c r="K176" s="174"/>
      <c r="L176" s="34"/>
      <c r="M176" s="175" t="s">
        <v>1</v>
      </c>
      <c r="N176" s="176" t="s">
        <v>41</v>
      </c>
      <c r="O176" s="62"/>
      <c r="P176" s="177">
        <f>O176*H176</f>
        <v>0</v>
      </c>
      <c r="Q176" s="177">
        <v>0</v>
      </c>
      <c r="R176" s="177">
        <f>Q176*H176</f>
        <v>0</v>
      </c>
      <c r="S176" s="177">
        <v>0</v>
      </c>
      <c r="T176" s="17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9" t="s">
        <v>137</v>
      </c>
      <c r="AT176" s="179" t="s">
        <v>133</v>
      </c>
      <c r="AU176" s="179" t="s">
        <v>92</v>
      </c>
      <c r="AY176" s="18" t="s">
        <v>131</v>
      </c>
      <c r="BE176" s="180">
        <f>IF(N176="základná",J176,0)</f>
        <v>0</v>
      </c>
      <c r="BF176" s="180">
        <f>IF(N176="znížená",J176,0)</f>
        <v>0</v>
      </c>
      <c r="BG176" s="180">
        <f>IF(N176="zákl. prenesená",J176,0)</f>
        <v>0</v>
      </c>
      <c r="BH176" s="180">
        <f>IF(N176="zníž. prenesená",J176,0)</f>
        <v>0</v>
      </c>
      <c r="BI176" s="180">
        <f>IF(N176="nulová",J176,0)</f>
        <v>0</v>
      </c>
      <c r="BJ176" s="18" t="s">
        <v>92</v>
      </c>
      <c r="BK176" s="180">
        <f>ROUND(I176*H176,2)</f>
        <v>0</v>
      </c>
      <c r="BL176" s="18" t="s">
        <v>137</v>
      </c>
      <c r="BM176" s="179" t="s">
        <v>332</v>
      </c>
    </row>
    <row r="177" spans="1:65" s="15" customFormat="1" ht="10.199999999999999" x14ac:dyDescent="0.2">
      <c r="B177" s="197"/>
      <c r="D177" s="182" t="s">
        <v>139</v>
      </c>
      <c r="E177" s="198" t="s">
        <v>1</v>
      </c>
      <c r="F177" s="199" t="s">
        <v>333</v>
      </c>
      <c r="H177" s="200">
        <v>30.352</v>
      </c>
      <c r="I177" s="201"/>
      <c r="L177" s="197"/>
      <c r="M177" s="202"/>
      <c r="N177" s="203"/>
      <c r="O177" s="203"/>
      <c r="P177" s="203"/>
      <c r="Q177" s="203"/>
      <c r="R177" s="203"/>
      <c r="S177" s="203"/>
      <c r="T177" s="204"/>
      <c r="AT177" s="198" t="s">
        <v>139</v>
      </c>
      <c r="AU177" s="198" t="s">
        <v>92</v>
      </c>
      <c r="AV177" s="15" t="s">
        <v>92</v>
      </c>
      <c r="AW177" s="15" t="s">
        <v>31</v>
      </c>
      <c r="AX177" s="15" t="s">
        <v>75</v>
      </c>
      <c r="AY177" s="198" t="s">
        <v>131</v>
      </c>
    </row>
    <row r="178" spans="1:65" s="16" customFormat="1" ht="10.199999999999999" x14ac:dyDescent="0.2">
      <c r="B178" s="205"/>
      <c r="D178" s="182" t="s">
        <v>139</v>
      </c>
      <c r="E178" s="206" t="s">
        <v>1</v>
      </c>
      <c r="F178" s="207" t="s">
        <v>155</v>
      </c>
      <c r="H178" s="208">
        <v>30.352</v>
      </c>
      <c r="I178" s="209"/>
      <c r="L178" s="205"/>
      <c r="M178" s="210"/>
      <c r="N178" s="211"/>
      <c r="O178" s="211"/>
      <c r="P178" s="211"/>
      <c r="Q178" s="211"/>
      <c r="R178" s="211"/>
      <c r="S178" s="211"/>
      <c r="T178" s="212"/>
      <c r="AT178" s="206" t="s">
        <v>139</v>
      </c>
      <c r="AU178" s="206" t="s">
        <v>92</v>
      </c>
      <c r="AV178" s="16" t="s">
        <v>137</v>
      </c>
      <c r="AW178" s="16" t="s">
        <v>31</v>
      </c>
      <c r="AX178" s="16" t="s">
        <v>83</v>
      </c>
      <c r="AY178" s="206" t="s">
        <v>131</v>
      </c>
    </row>
    <row r="179" spans="1:65" s="15" customFormat="1" ht="10.199999999999999" x14ac:dyDescent="0.2">
      <c r="B179" s="197"/>
      <c r="D179" s="182" t="s">
        <v>139</v>
      </c>
      <c r="F179" s="199" t="s">
        <v>334</v>
      </c>
      <c r="H179" s="200">
        <v>607.04</v>
      </c>
      <c r="I179" s="201"/>
      <c r="L179" s="197"/>
      <c r="M179" s="202"/>
      <c r="N179" s="203"/>
      <c r="O179" s="203"/>
      <c r="P179" s="203"/>
      <c r="Q179" s="203"/>
      <c r="R179" s="203"/>
      <c r="S179" s="203"/>
      <c r="T179" s="204"/>
      <c r="AT179" s="198" t="s">
        <v>139</v>
      </c>
      <c r="AU179" s="198" t="s">
        <v>92</v>
      </c>
      <c r="AV179" s="15" t="s">
        <v>92</v>
      </c>
      <c r="AW179" s="15" t="s">
        <v>3</v>
      </c>
      <c r="AX179" s="15" t="s">
        <v>83</v>
      </c>
      <c r="AY179" s="198" t="s">
        <v>131</v>
      </c>
    </row>
    <row r="180" spans="1:65" s="2" customFormat="1" ht="24.15" customHeight="1" x14ac:dyDescent="0.2">
      <c r="A180" s="33"/>
      <c r="B180" s="132"/>
      <c r="C180" s="167" t="s">
        <v>212</v>
      </c>
      <c r="D180" s="167" t="s">
        <v>133</v>
      </c>
      <c r="E180" s="168" t="s">
        <v>171</v>
      </c>
      <c r="F180" s="169" t="s">
        <v>172</v>
      </c>
      <c r="G180" s="170" t="s">
        <v>173</v>
      </c>
      <c r="H180" s="171">
        <v>68.12</v>
      </c>
      <c r="I180" s="172"/>
      <c r="J180" s="173">
        <f>ROUND(I180*H180,2)</f>
        <v>0</v>
      </c>
      <c r="K180" s="174"/>
      <c r="L180" s="34"/>
      <c r="M180" s="175" t="s">
        <v>1</v>
      </c>
      <c r="N180" s="176" t="s">
        <v>41</v>
      </c>
      <c r="O180" s="62"/>
      <c r="P180" s="177">
        <f>O180*H180</f>
        <v>0</v>
      </c>
      <c r="Q180" s="177">
        <v>0</v>
      </c>
      <c r="R180" s="177">
        <f>Q180*H180</f>
        <v>0</v>
      </c>
      <c r="S180" s="177">
        <v>0</v>
      </c>
      <c r="T180" s="178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9" t="s">
        <v>137</v>
      </c>
      <c r="AT180" s="179" t="s">
        <v>133</v>
      </c>
      <c r="AU180" s="179" t="s">
        <v>92</v>
      </c>
      <c r="AY180" s="18" t="s">
        <v>131</v>
      </c>
      <c r="BE180" s="180">
        <f>IF(N180="základná",J180,0)</f>
        <v>0</v>
      </c>
      <c r="BF180" s="180">
        <f>IF(N180="znížená",J180,0)</f>
        <v>0</v>
      </c>
      <c r="BG180" s="180">
        <f>IF(N180="zákl. prenesená",J180,0)</f>
        <v>0</v>
      </c>
      <c r="BH180" s="180">
        <f>IF(N180="zníž. prenesená",J180,0)</f>
        <v>0</v>
      </c>
      <c r="BI180" s="180">
        <f>IF(N180="nulová",J180,0)</f>
        <v>0</v>
      </c>
      <c r="BJ180" s="18" t="s">
        <v>92</v>
      </c>
      <c r="BK180" s="180">
        <f>ROUND(I180*H180,2)</f>
        <v>0</v>
      </c>
      <c r="BL180" s="18" t="s">
        <v>137</v>
      </c>
      <c r="BM180" s="179" t="s">
        <v>335</v>
      </c>
    </row>
    <row r="181" spans="1:65" s="2" customFormat="1" ht="33" customHeight="1" x14ac:dyDescent="0.2">
      <c r="A181" s="33"/>
      <c r="B181" s="132"/>
      <c r="C181" s="167" t="s">
        <v>222</v>
      </c>
      <c r="D181" s="167" t="s">
        <v>133</v>
      </c>
      <c r="E181" s="168" t="s">
        <v>176</v>
      </c>
      <c r="F181" s="169" t="s">
        <v>177</v>
      </c>
      <c r="G181" s="170" t="s">
        <v>173</v>
      </c>
      <c r="H181" s="171">
        <v>15.196</v>
      </c>
      <c r="I181" s="172"/>
      <c r="J181" s="173">
        <f>ROUND(I181*H181,2)</f>
        <v>0</v>
      </c>
      <c r="K181" s="174"/>
      <c r="L181" s="34"/>
      <c r="M181" s="175" t="s">
        <v>1</v>
      </c>
      <c r="N181" s="176" t="s">
        <v>41</v>
      </c>
      <c r="O181" s="62"/>
      <c r="P181" s="177">
        <f>O181*H181</f>
        <v>0</v>
      </c>
      <c r="Q181" s="177">
        <v>0</v>
      </c>
      <c r="R181" s="177">
        <f>Q181*H181</f>
        <v>0</v>
      </c>
      <c r="S181" s="177">
        <v>0</v>
      </c>
      <c r="T181" s="178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9" t="s">
        <v>137</v>
      </c>
      <c r="AT181" s="179" t="s">
        <v>133</v>
      </c>
      <c r="AU181" s="179" t="s">
        <v>92</v>
      </c>
      <c r="AY181" s="18" t="s">
        <v>131</v>
      </c>
      <c r="BE181" s="180">
        <f>IF(N181="základná",J181,0)</f>
        <v>0</v>
      </c>
      <c r="BF181" s="180">
        <f>IF(N181="znížená",J181,0)</f>
        <v>0</v>
      </c>
      <c r="BG181" s="180">
        <f>IF(N181="zákl. prenesená",J181,0)</f>
        <v>0</v>
      </c>
      <c r="BH181" s="180">
        <f>IF(N181="zníž. prenesená",J181,0)</f>
        <v>0</v>
      </c>
      <c r="BI181" s="180">
        <f>IF(N181="nulová",J181,0)</f>
        <v>0</v>
      </c>
      <c r="BJ181" s="18" t="s">
        <v>92</v>
      </c>
      <c r="BK181" s="180">
        <f>ROUND(I181*H181,2)</f>
        <v>0</v>
      </c>
      <c r="BL181" s="18" t="s">
        <v>137</v>
      </c>
      <c r="BM181" s="179" t="s">
        <v>336</v>
      </c>
    </row>
    <row r="182" spans="1:65" s="2" customFormat="1" ht="33" customHeight="1" x14ac:dyDescent="0.2">
      <c r="A182" s="33"/>
      <c r="B182" s="132"/>
      <c r="C182" s="167" t="s">
        <v>280</v>
      </c>
      <c r="D182" s="167" t="s">
        <v>133</v>
      </c>
      <c r="E182" s="168" t="s">
        <v>180</v>
      </c>
      <c r="F182" s="169" t="s">
        <v>181</v>
      </c>
      <c r="G182" s="170" t="s">
        <v>173</v>
      </c>
      <c r="H182" s="171">
        <v>15.196</v>
      </c>
      <c r="I182" s="172"/>
      <c r="J182" s="173">
        <f>ROUND(I182*H182,2)</f>
        <v>0</v>
      </c>
      <c r="K182" s="174"/>
      <c r="L182" s="34"/>
      <c r="M182" s="175" t="s">
        <v>1</v>
      </c>
      <c r="N182" s="176" t="s">
        <v>41</v>
      </c>
      <c r="O182" s="62"/>
      <c r="P182" s="177">
        <f>O182*H182</f>
        <v>0</v>
      </c>
      <c r="Q182" s="177">
        <v>0</v>
      </c>
      <c r="R182" s="177">
        <f>Q182*H182</f>
        <v>0</v>
      </c>
      <c r="S182" s="177">
        <v>0</v>
      </c>
      <c r="T182" s="17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9" t="s">
        <v>137</v>
      </c>
      <c r="AT182" s="179" t="s">
        <v>133</v>
      </c>
      <c r="AU182" s="179" t="s">
        <v>92</v>
      </c>
      <c r="AY182" s="18" t="s">
        <v>131</v>
      </c>
      <c r="BE182" s="180">
        <f>IF(N182="základná",J182,0)</f>
        <v>0</v>
      </c>
      <c r="BF182" s="180">
        <f>IF(N182="znížená",J182,0)</f>
        <v>0</v>
      </c>
      <c r="BG182" s="180">
        <f>IF(N182="zákl. prenesená",J182,0)</f>
        <v>0</v>
      </c>
      <c r="BH182" s="180">
        <f>IF(N182="zníž. prenesená",J182,0)</f>
        <v>0</v>
      </c>
      <c r="BI182" s="180">
        <f>IF(N182="nulová",J182,0)</f>
        <v>0</v>
      </c>
      <c r="BJ182" s="18" t="s">
        <v>92</v>
      </c>
      <c r="BK182" s="180">
        <f>ROUND(I182*H182,2)</f>
        <v>0</v>
      </c>
      <c r="BL182" s="18" t="s">
        <v>137</v>
      </c>
      <c r="BM182" s="179" t="s">
        <v>337</v>
      </c>
    </row>
    <row r="183" spans="1:65" s="15" customFormat="1" ht="10.199999999999999" x14ac:dyDescent="0.2">
      <c r="B183" s="197"/>
      <c r="D183" s="182" t="s">
        <v>139</v>
      </c>
      <c r="E183" s="198" t="s">
        <v>1</v>
      </c>
      <c r="F183" s="199" t="s">
        <v>338</v>
      </c>
      <c r="H183" s="200">
        <v>15.196</v>
      </c>
      <c r="I183" s="201"/>
      <c r="L183" s="197"/>
      <c r="M183" s="202"/>
      <c r="N183" s="203"/>
      <c r="O183" s="203"/>
      <c r="P183" s="203"/>
      <c r="Q183" s="203"/>
      <c r="R183" s="203"/>
      <c r="S183" s="203"/>
      <c r="T183" s="204"/>
      <c r="AT183" s="198" t="s">
        <v>139</v>
      </c>
      <c r="AU183" s="198" t="s">
        <v>92</v>
      </c>
      <c r="AV183" s="15" t="s">
        <v>92</v>
      </c>
      <c r="AW183" s="15" t="s">
        <v>31</v>
      </c>
      <c r="AX183" s="15" t="s">
        <v>75</v>
      </c>
      <c r="AY183" s="198" t="s">
        <v>131</v>
      </c>
    </row>
    <row r="184" spans="1:65" s="16" customFormat="1" ht="10.199999999999999" x14ac:dyDescent="0.2">
      <c r="B184" s="205"/>
      <c r="D184" s="182" t="s">
        <v>139</v>
      </c>
      <c r="E184" s="206" t="s">
        <v>1</v>
      </c>
      <c r="F184" s="207" t="s">
        <v>155</v>
      </c>
      <c r="H184" s="208">
        <v>15.196</v>
      </c>
      <c r="I184" s="209"/>
      <c r="L184" s="205"/>
      <c r="M184" s="210"/>
      <c r="N184" s="211"/>
      <c r="O184" s="211"/>
      <c r="P184" s="211"/>
      <c r="Q184" s="211"/>
      <c r="R184" s="211"/>
      <c r="S184" s="211"/>
      <c r="T184" s="212"/>
      <c r="AT184" s="206" t="s">
        <v>139</v>
      </c>
      <c r="AU184" s="206" t="s">
        <v>92</v>
      </c>
      <c r="AV184" s="16" t="s">
        <v>137</v>
      </c>
      <c r="AW184" s="16" t="s">
        <v>31</v>
      </c>
      <c r="AX184" s="16" t="s">
        <v>83</v>
      </c>
      <c r="AY184" s="206" t="s">
        <v>131</v>
      </c>
    </row>
    <row r="185" spans="1:65" s="2" customFormat="1" ht="24.15" customHeight="1" x14ac:dyDescent="0.2">
      <c r="A185" s="33"/>
      <c r="B185" s="132"/>
      <c r="C185" s="167" t="s">
        <v>339</v>
      </c>
      <c r="D185" s="167" t="s">
        <v>133</v>
      </c>
      <c r="E185" s="168" t="s">
        <v>268</v>
      </c>
      <c r="F185" s="169" t="s">
        <v>269</v>
      </c>
      <c r="G185" s="170" t="s">
        <v>173</v>
      </c>
      <c r="H185" s="171">
        <v>30.352</v>
      </c>
      <c r="I185" s="172"/>
      <c r="J185" s="173">
        <f>ROUND(I185*H185,2)</f>
        <v>0</v>
      </c>
      <c r="K185" s="174"/>
      <c r="L185" s="34"/>
      <c r="M185" s="175" t="s">
        <v>1</v>
      </c>
      <c r="N185" s="176" t="s">
        <v>41</v>
      </c>
      <c r="O185" s="62"/>
      <c r="P185" s="177">
        <f>O185*H185</f>
        <v>0</v>
      </c>
      <c r="Q185" s="177">
        <v>0</v>
      </c>
      <c r="R185" s="177">
        <f>Q185*H185</f>
        <v>0</v>
      </c>
      <c r="S185" s="177">
        <v>0</v>
      </c>
      <c r="T185" s="178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9" t="s">
        <v>137</v>
      </c>
      <c r="AT185" s="179" t="s">
        <v>133</v>
      </c>
      <c r="AU185" s="179" t="s">
        <v>92</v>
      </c>
      <c r="AY185" s="18" t="s">
        <v>131</v>
      </c>
      <c r="BE185" s="180">
        <f>IF(N185="základná",J185,0)</f>
        <v>0</v>
      </c>
      <c r="BF185" s="180">
        <f>IF(N185="znížená",J185,0)</f>
        <v>0</v>
      </c>
      <c r="BG185" s="180">
        <f>IF(N185="zákl. prenesená",J185,0)</f>
        <v>0</v>
      </c>
      <c r="BH185" s="180">
        <f>IF(N185="zníž. prenesená",J185,0)</f>
        <v>0</v>
      </c>
      <c r="BI185" s="180">
        <f>IF(N185="nulová",J185,0)</f>
        <v>0</v>
      </c>
      <c r="BJ185" s="18" t="s">
        <v>92</v>
      </c>
      <c r="BK185" s="180">
        <f>ROUND(I185*H185,2)</f>
        <v>0</v>
      </c>
      <c r="BL185" s="18" t="s">
        <v>137</v>
      </c>
      <c r="BM185" s="179" t="s">
        <v>340</v>
      </c>
    </row>
    <row r="186" spans="1:65" s="13" customFormat="1" ht="10.199999999999999" x14ac:dyDescent="0.2">
      <c r="B186" s="181"/>
      <c r="D186" s="182" t="s">
        <v>139</v>
      </c>
      <c r="E186" s="183" t="s">
        <v>1</v>
      </c>
      <c r="F186" s="184" t="s">
        <v>341</v>
      </c>
      <c r="H186" s="183" t="s">
        <v>1</v>
      </c>
      <c r="I186" s="185"/>
      <c r="L186" s="181"/>
      <c r="M186" s="186"/>
      <c r="N186" s="187"/>
      <c r="O186" s="187"/>
      <c r="P186" s="187"/>
      <c r="Q186" s="187"/>
      <c r="R186" s="187"/>
      <c r="S186" s="187"/>
      <c r="T186" s="188"/>
      <c r="AT186" s="183" t="s">
        <v>139</v>
      </c>
      <c r="AU186" s="183" t="s">
        <v>92</v>
      </c>
      <c r="AV186" s="13" t="s">
        <v>83</v>
      </c>
      <c r="AW186" s="13" t="s">
        <v>31</v>
      </c>
      <c r="AX186" s="13" t="s">
        <v>75</v>
      </c>
      <c r="AY186" s="183" t="s">
        <v>131</v>
      </c>
    </row>
    <row r="187" spans="1:65" s="15" customFormat="1" ht="10.199999999999999" x14ac:dyDescent="0.2">
      <c r="B187" s="197"/>
      <c r="D187" s="182" t="s">
        <v>139</v>
      </c>
      <c r="E187" s="198" t="s">
        <v>1</v>
      </c>
      <c r="F187" s="199" t="s">
        <v>333</v>
      </c>
      <c r="H187" s="200">
        <v>30.352</v>
      </c>
      <c r="I187" s="201"/>
      <c r="L187" s="197"/>
      <c r="M187" s="202"/>
      <c r="N187" s="203"/>
      <c r="O187" s="203"/>
      <c r="P187" s="203"/>
      <c r="Q187" s="203"/>
      <c r="R187" s="203"/>
      <c r="S187" s="203"/>
      <c r="T187" s="204"/>
      <c r="AT187" s="198" t="s">
        <v>139</v>
      </c>
      <c r="AU187" s="198" t="s">
        <v>92</v>
      </c>
      <c r="AV187" s="15" t="s">
        <v>92</v>
      </c>
      <c r="AW187" s="15" t="s">
        <v>31</v>
      </c>
      <c r="AX187" s="15" t="s">
        <v>75</v>
      </c>
      <c r="AY187" s="198" t="s">
        <v>131</v>
      </c>
    </row>
    <row r="188" spans="1:65" s="16" customFormat="1" ht="10.199999999999999" x14ac:dyDescent="0.2">
      <c r="B188" s="205"/>
      <c r="D188" s="182" t="s">
        <v>139</v>
      </c>
      <c r="E188" s="206" t="s">
        <v>1</v>
      </c>
      <c r="F188" s="207" t="s">
        <v>155</v>
      </c>
      <c r="H188" s="208">
        <v>30.352</v>
      </c>
      <c r="I188" s="209"/>
      <c r="L188" s="205"/>
      <c r="M188" s="210"/>
      <c r="N188" s="211"/>
      <c r="O188" s="211"/>
      <c r="P188" s="211"/>
      <c r="Q188" s="211"/>
      <c r="R188" s="211"/>
      <c r="S188" s="211"/>
      <c r="T188" s="212"/>
      <c r="AT188" s="206" t="s">
        <v>139</v>
      </c>
      <c r="AU188" s="206" t="s">
        <v>92</v>
      </c>
      <c r="AV188" s="16" t="s">
        <v>137</v>
      </c>
      <c r="AW188" s="16" t="s">
        <v>31</v>
      </c>
      <c r="AX188" s="16" t="s">
        <v>83</v>
      </c>
      <c r="AY188" s="206" t="s">
        <v>131</v>
      </c>
    </row>
    <row r="189" spans="1:65" s="2" customFormat="1" ht="24.15" customHeight="1" x14ac:dyDescent="0.2">
      <c r="A189" s="33"/>
      <c r="B189" s="132"/>
      <c r="C189" s="167" t="s">
        <v>342</v>
      </c>
      <c r="D189" s="167" t="s">
        <v>133</v>
      </c>
      <c r="E189" s="168" t="s">
        <v>184</v>
      </c>
      <c r="F189" s="169" t="s">
        <v>185</v>
      </c>
      <c r="G189" s="170" t="s">
        <v>173</v>
      </c>
      <c r="H189" s="171">
        <v>15.196</v>
      </c>
      <c r="I189" s="172"/>
      <c r="J189" s="173">
        <f>ROUND(I189*H189,2)</f>
        <v>0</v>
      </c>
      <c r="K189" s="174"/>
      <c r="L189" s="34"/>
      <c r="M189" s="175" t="s">
        <v>1</v>
      </c>
      <c r="N189" s="176" t="s">
        <v>41</v>
      </c>
      <c r="O189" s="62"/>
      <c r="P189" s="177">
        <f>O189*H189</f>
        <v>0</v>
      </c>
      <c r="Q189" s="177">
        <v>0</v>
      </c>
      <c r="R189" s="177">
        <f>Q189*H189</f>
        <v>0</v>
      </c>
      <c r="S189" s="177">
        <v>0</v>
      </c>
      <c r="T189" s="17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9" t="s">
        <v>137</v>
      </c>
      <c r="AT189" s="179" t="s">
        <v>133</v>
      </c>
      <c r="AU189" s="179" t="s">
        <v>92</v>
      </c>
      <c r="AY189" s="18" t="s">
        <v>131</v>
      </c>
      <c r="BE189" s="180">
        <f>IF(N189="základná",J189,0)</f>
        <v>0</v>
      </c>
      <c r="BF189" s="180">
        <f>IF(N189="znížená",J189,0)</f>
        <v>0</v>
      </c>
      <c r="BG189" s="180">
        <f>IF(N189="zákl. prenesená",J189,0)</f>
        <v>0</v>
      </c>
      <c r="BH189" s="180">
        <f>IF(N189="zníž. prenesená",J189,0)</f>
        <v>0</v>
      </c>
      <c r="BI189" s="180">
        <f>IF(N189="nulová",J189,0)</f>
        <v>0</v>
      </c>
      <c r="BJ189" s="18" t="s">
        <v>92</v>
      </c>
      <c r="BK189" s="180">
        <f>ROUND(I189*H189,2)</f>
        <v>0</v>
      </c>
      <c r="BL189" s="18" t="s">
        <v>137</v>
      </c>
      <c r="BM189" s="179" t="s">
        <v>343</v>
      </c>
    </row>
    <row r="190" spans="1:65" s="15" customFormat="1" ht="10.199999999999999" x14ac:dyDescent="0.2">
      <c r="B190" s="197"/>
      <c r="D190" s="182" t="s">
        <v>139</v>
      </c>
      <c r="E190" s="198" t="s">
        <v>1</v>
      </c>
      <c r="F190" s="199" t="s">
        <v>338</v>
      </c>
      <c r="H190" s="200">
        <v>15.196</v>
      </c>
      <c r="I190" s="201"/>
      <c r="L190" s="197"/>
      <c r="M190" s="202"/>
      <c r="N190" s="203"/>
      <c r="O190" s="203"/>
      <c r="P190" s="203"/>
      <c r="Q190" s="203"/>
      <c r="R190" s="203"/>
      <c r="S190" s="203"/>
      <c r="T190" s="204"/>
      <c r="AT190" s="198" t="s">
        <v>139</v>
      </c>
      <c r="AU190" s="198" t="s">
        <v>92</v>
      </c>
      <c r="AV190" s="15" t="s">
        <v>92</v>
      </c>
      <c r="AW190" s="15" t="s">
        <v>31</v>
      </c>
      <c r="AX190" s="15" t="s">
        <v>75</v>
      </c>
      <c r="AY190" s="198" t="s">
        <v>131</v>
      </c>
    </row>
    <row r="191" spans="1:65" s="16" customFormat="1" ht="10.199999999999999" x14ac:dyDescent="0.2">
      <c r="B191" s="205"/>
      <c r="D191" s="182" t="s">
        <v>139</v>
      </c>
      <c r="E191" s="206" t="s">
        <v>1</v>
      </c>
      <c r="F191" s="207" t="s">
        <v>155</v>
      </c>
      <c r="H191" s="208">
        <v>15.196</v>
      </c>
      <c r="I191" s="209"/>
      <c r="L191" s="205"/>
      <c r="M191" s="213"/>
      <c r="N191" s="214"/>
      <c r="O191" s="214"/>
      <c r="P191" s="214"/>
      <c r="Q191" s="214"/>
      <c r="R191" s="214"/>
      <c r="S191" s="214"/>
      <c r="T191" s="215"/>
      <c r="AT191" s="206" t="s">
        <v>139</v>
      </c>
      <c r="AU191" s="206" t="s">
        <v>92</v>
      </c>
      <c r="AV191" s="16" t="s">
        <v>137</v>
      </c>
      <c r="AW191" s="16" t="s">
        <v>31</v>
      </c>
      <c r="AX191" s="16" t="s">
        <v>83</v>
      </c>
      <c r="AY191" s="206" t="s">
        <v>131</v>
      </c>
    </row>
    <row r="192" spans="1:65" s="2" customFormat="1" ht="6.9" customHeight="1" x14ac:dyDescent="0.2">
      <c r="A192" s="33"/>
      <c r="B192" s="51"/>
      <c r="C192" s="52"/>
      <c r="D192" s="52"/>
      <c r="E192" s="52"/>
      <c r="F192" s="52"/>
      <c r="G192" s="52"/>
      <c r="H192" s="52"/>
      <c r="I192" s="52"/>
      <c r="J192" s="52"/>
      <c r="K192" s="52"/>
      <c r="L192" s="34"/>
      <c r="M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4" spans="2:8" ht="21.6" customHeight="1" x14ac:dyDescent="0.2">
      <c r="B194" s="271" t="s">
        <v>361</v>
      </c>
      <c r="C194" s="272"/>
      <c r="D194" s="272"/>
      <c r="E194" s="272"/>
      <c r="F194" s="272"/>
      <c r="G194" s="273"/>
      <c r="H194" s="273"/>
    </row>
    <row r="195" spans="2:8" ht="60.6" customHeight="1" x14ac:dyDescent="0.25">
      <c r="B195" s="274" t="s">
        <v>362</v>
      </c>
      <c r="C195" s="275"/>
      <c r="D195" s="275"/>
      <c r="E195" s="275"/>
      <c r="F195" s="275"/>
      <c r="G195" s="275"/>
      <c r="H195" s="275"/>
    </row>
    <row r="196" spans="2:8" ht="84" customHeight="1" x14ac:dyDescent="0.2">
      <c r="B196" s="274" t="s">
        <v>363</v>
      </c>
      <c r="C196" s="274"/>
      <c r="D196" s="274"/>
      <c r="E196" s="274"/>
      <c r="F196" s="274"/>
      <c r="G196" s="274"/>
      <c r="H196" s="274"/>
    </row>
    <row r="197" spans="2:8" ht="83.4" customHeight="1" x14ac:dyDescent="0.2">
      <c r="B197" s="274" t="s">
        <v>364</v>
      </c>
      <c r="C197" s="274"/>
      <c r="D197" s="274"/>
      <c r="E197" s="274"/>
      <c r="F197" s="274"/>
      <c r="G197" s="274"/>
      <c r="H197" s="274"/>
    </row>
    <row r="198" spans="2:8" ht="49.2" customHeight="1" x14ac:dyDescent="0.2">
      <c r="B198" s="274" t="s">
        <v>365</v>
      </c>
      <c r="C198" s="274"/>
      <c r="D198" s="274"/>
      <c r="E198" s="274"/>
      <c r="F198" s="274"/>
      <c r="G198" s="274"/>
      <c r="H198" s="274"/>
    </row>
    <row r="199" spans="2:8" ht="75.599999999999994" customHeight="1" x14ac:dyDescent="0.2">
      <c r="B199" s="274" t="s">
        <v>366</v>
      </c>
      <c r="C199" s="274"/>
      <c r="D199" s="274"/>
      <c r="E199" s="274"/>
      <c r="F199" s="274"/>
      <c r="G199" s="274"/>
      <c r="H199" s="274"/>
    </row>
    <row r="200" spans="2:8" ht="64.2" customHeight="1" x14ac:dyDescent="0.2">
      <c r="B200" s="274" t="s">
        <v>367</v>
      </c>
      <c r="C200" s="274"/>
      <c r="D200" s="274"/>
      <c r="E200" s="274"/>
      <c r="F200" s="274"/>
      <c r="G200" s="274"/>
      <c r="H200" s="274"/>
    </row>
    <row r="201" spans="2:8" ht="10.199999999999999" x14ac:dyDescent="0.2">
      <c r="B201" s="274" t="s">
        <v>368</v>
      </c>
      <c r="C201" s="274"/>
      <c r="D201" s="274"/>
      <c r="E201" s="274"/>
      <c r="F201" s="274"/>
      <c r="G201" s="274"/>
      <c r="H201" s="274"/>
    </row>
  </sheetData>
  <autoFilter ref="C128:K191" xr:uid="{00000000-0009-0000-0000-000003000000}"/>
  <mergeCells count="21">
    <mergeCell ref="B201:H201"/>
    <mergeCell ref="B196:H196"/>
    <mergeCell ref="B197:H197"/>
    <mergeCell ref="B198:H198"/>
    <mergeCell ref="B199:H199"/>
    <mergeCell ref="B200:H200"/>
    <mergeCell ref="D107:F107"/>
    <mergeCell ref="E119:H119"/>
    <mergeCell ref="E121:H121"/>
    <mergeCell ref="L2:V2"/>
    <mergeCell ref="B195:H195"/>
    <mergeCell ref="E87:H87"/>
    <mergeCell ref="D103:F103"/>
    <mergeCell ref="D104:F104"/>
    <mergeCell ref="D105:F105"/>
    <mergeCell ref="D106:F106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9"/>
  <sheetViews>
    <sheetView showGridLines="0" workbookViewId="0"/>
  </sheetViews>
  <sheetFormatPr defaultRowHeight="14.4" x14ac:dyDescent="0.2"/>
  <cols>
    <col min="1" max="1" width="8.28515625" style="1" customWidth="1"/>
    <col min="2" max="2" width="1.7109375" style="1" customWidth="1"/>
    <col min="3" max="3" width="25" style="1" customWidth="1"/>
    <col min="4" max="4" width="75.85546875" style="1" customWidth="1"/>
    <col min="5" max="5" width="13.28515625" style="1" customWidth="1"/>
    <col min="6" max="6" width="20" style="1" customWidth="1"/>
    <col min="7" max="7" width="1.7109375" style="1" customWidth="1"/>
    <col min="8" max="8" width="8.28515625" style="1" customWidth="1"/>
  </cols>
  <sheetData>
    <row r="1" spans="1:8" s="1" customFormat="1" ht="11.25" customHeight="1" x14ac:dyDescent="0.2"/>
    <row r="2" spans="1:8" s="1" customFormat="1" ht="36.9" customHeight="1" x14ac:dyDescent="0.2"/>
    <row r="3" spans="1:8" s="1" customFormat="1" ht="6.9" customHeight="1" x14ac:dyDescent="0.2">
      <c r="B3" s="19"/>
      <c r="C3" s="20"/>
      <c r="D3" s="20"/>
      <c r="E3" s="20"/>
      <c r="F3" s="20"/>
      <c r="G3" s="20"/>
      <c r="H3" s="21"/>
    </row>
    <row r="4" spans="1:8" s="1" customFormat="1" ht="24.9" customHeight="1" x14ac:dyDescent="0.2">
      <c r="B4" s="21"/>
      <c r="C4" s="22" t="s">
        <v>344</v>
      </c>
      <c r="H4" s="21"/>
    </row>
    <row r="5" spans="1:8" s="1" customFormat="1" ht="12" customHeight="1" x14ac:dyDescent="0.2">
      <c r="B5" s="21"/>
      <c r="C5" s="25" t="s">
        <v>12</v>
      </c>
      <c r="D5" s="231" t="s">
        <v>13</v>
      </c>
      <c r="E5" s="227"/>
      <c r="F5" s="227"/>
      <c r="H5" s="21"/>
    </row>
    <row r="6" spans="1:8" s="1" customFormat="1" ht="36.9" customHeight="1" x14ac:dyDescent="0.2">
      <c r="B6" s="21"/>
      <c r="C6" s="27" t="s">
        <v>15</v>
      </c>
      <c r="D6" s="228" t="s">
        <v>16</v>
      </c>
      <c r="E6" s="227"/>
      <c r="F6" s="227"/>
      <c r="H6" s="21"/>
    </row>
    <row r="7" spans="1:8" s="1" customFormat="1" ht="16.5" customHeight="1" x14ac:dyDescent="0.2">
      <c r="B7" s="21"/>
      <c r="C7" s="28" t="s">
        <v>21</v>
      </c>
      <c r="D7" s="59" t="str">
        <f>'Rekapitulácia stavby'!AN8</f>
        <v>19. 11. 2021</v>
      </c>
      <c r="H7" s="21"/>
    </row>
    <row r="8" spans="1:8" s="2" customFormat="1" ht="10.8" customHeight="1" x14ac:dyDescent="0.2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 x14ac:dyDescent="0.2">
      <c r="A9" s="143"/>
      <c r="B9" s="144"/>
      <c r="C9" s="145" t="s">
        <v>56</v>
      </c>
      <c r="D9" s="146" t="s">
        <v>57</v>
      </c>
      <c r="E9" s="146" t="s">
        <v>119</v>
      </c>
      <c r="F9" s="147" t="s">
        <v>345</v>
      </c>
      <c r="G9" s="143"/>
      <c r="H9" s="144"/>
    </row>
    <row r="10" spans="1:8" s="2" customFormat="1" ht="26.4" customHeight="1" x14ac:dyDescent="0.2">
      <c r="A10" s="33"/>
      <c r="B10" s="34"/>
      <c r="C10" s="216" t="s">
        <v>346</v>
      </c>
      <c r="D10" s="216" t="s">
        <v>81</v>
      </c>
      <c r="E10" s="33"/>
      <c r="F10" s="33"/>
      <c r="G10" s="33"/>
      <c r="H10" s="34"/>
    </row>
    <row r="11" spans="1:8" s="2" customFormat="1" ht="16.8" customHeight="1" x14ac:dyDescent="0.2">
      <c r="A11" s="33"/>
      <c r="B11" s="34"/>
      <c r="C11" s="217" t="s">
        <v>347</v>
      </c>
      <c r="D11" s="218" t="s">
        <v>1</v>
      </c>
      <c r="E11" s="219" t="s">
        <v>1</v>
      </c>
      <c r="F11" s="220">
        <v>524.34</v>
      </c>
      <c r="G11" s="33"/>
      <c r="H11" s="34"/>
    </row>
    <row r="12" spans="1:8" s="2" customFormat="1" ht="16.8" customHeight="1" x14ac:dyDescent="0.2">
      <c r="A12" s="33"/>
      <c r="B12" s="34"/>
      <c r="C12" s="217" t="s">
        <v>348</v>
      </c>
      <c r="D12" s="218" t="s">
        <v>1</v>
      </c>
      <c r="E12" s="219" t="s">
        <v>1</v>
      </c>
      <c r="F12" s="220">
        <v>160.73099999999999</v>
      </c>
      <c r="G12" s="33"/>
      <c r="H12" s="34"/>
    </row>
    <row r="13" spans="1:8" s="2" customFormat="1" ht="16.8" customHeight="1" x14ac:dyDescent="0.2">
      <c r="A13" s="33"/>
      <c r="B13" s="34"/>
      <c r="C13" s="221" t="s">
        <v>1</v>
      </c>
      <c r="D13" s="221" t="s">
        <v>349</v>
      </c>
      <c r="E13" s="18" t="s">
        <v>1</v>
      </c>
      <c r="F13" s="222">
        <v>0</v>
      </c>
      <c r="G13" s="33"/>
      <c r="H13" s="34"/>
    </row>
    <row r="14" spans="1:8" s="2" customFormat="1" ht="16.8" customHeight="1" x14ac:dyDescent="0.2">
      <c r="A14" s="33"/>
      <c r="B14" s="34"/>
      <c r="C14" s="221" t="s">
        <v>1</v>
      </c>
      <c r="D14" s="221" t="s">
        <v>350</v>
      </c>
      <c r="E14" s="18" t="s">
        <v>1</v>
      </c>
      <c r="F14" s="222">
        <v>206.05</v>
      </c>
      <c r="G14" s="33"/>
      <c r="H14" s="34"/>
    </row>
    <row r="15" spans="1:8" s="2" customFormat="1" ht="16.8" customHeight="1" x14ac:dyDescent="0.2">
      <c r="A15" s="33"/>
      <c r="B15" s="34"/>
      <c r="C15" s="221" t="s">
        <v>1</v>
      </c>
      <c r="D15" s="221" t="s">
        <v>351</v>
      </c>
      <c r="E15" s="18" t="s">
        <v>1</v>
      </c>
      <c r="F15" s="222">
        <v>-45.319000000000003</v>
      </c>
      <c r="G15" s="33"/>
      <c r="H15" s="34"/>
    </row>
    <row r="16" spans="1:8" s="2" customFormat="1" ht="16.8" customHeight="1" x14ac:dyDescent="0.2">
      <c r="A16" s="33"/>
      <c r="B16" s="34"/>
      <c r="C16" s="221" t="s">
        <v>348</v>
      </c>
      <c r="D16" s="221" t="s">
        <v>155</v>
      </c>
      <c r="E16" s="18" t="s">
        <v>1</v>
      </c>
      <c r="F16" s="222">
        <v>160.73099999999999</v>
      </c>
      <c r="G16" s="33"/>
      <c r="H16" s="34"/>
    </row>
    <row r="17" spans="1:8" s="2" customFormat="1" ht="16.8" customHeight="1" x14ac:dyDescent="0.2">
      <c r="A17" s="33"/>
      <c r="B17" s="34"/>
      <c r="C17" s="217" t="s">
        <v>352</v>
      </c>
      <c r="D17" s="218" t="s">
        <v>1</v>
      </c>
      <c r="E17" s="219" t="s">
        <v>1</v>
      </c>
      <c r="F17" s="220">
        <v>160.73099999999999</v>
      </c>
      <c r="G17" s="33"/>
      <c r="H17" s="34"/>
    </row>
    <row r="18" spans="1:8" s="2" customFormat="1" ht="16.8" customHeight="1" x14ac:dyDescent="0.2">
      <c r="A18" s="33"/>
      <c r="B18" s="34"/>
      <c r="C18" s="221" t="s">
        <v>1</v>
      </c>
      <c r="D18" s="221" t="s">
        <v>349</v>
      </c>
      <c r="E18" s="18" t="s">
        <v>1</v>
      </c>
      <c r="F18" s="222">
        <v>0</v>
      </c>
      <c r="G18" s="33"/>
      <c r="H18" s="34"/>
    </row>
    <row r="19" spans="1:8" s="2" customFormat="1" ht="16.8" customHeight="1" x14ac:dyDescent="0.2">
      <c r="A19" s="33"/>
      <c r="B19" s="34"/>
      <c r="C19" s="221" t="s">
        <v>1</v>
      </c>
      <c r="D19" s="221" t="s">
        <v>350</v>
      </c>
      <c r="E19" s="18" t="s">
        <v>1</v>
      </c>
      <c r="F19" s="222">
        <v>206.05</v>
      </c>
      <c r="G19" s="33"/>
      <c r="H19" s="34"/>
    </row>
    <row r="20" spans="1:8" s="2" customFormat="1" ht="16.8" customHeight="1" x14ac:dyDescent="0.2">
      <c r="A20" s="33"/>
      <c r="B20" s="34"/>
      <c r="C20" s="221" t="s">
        <v>1</v>
      </c>
      <c r="D20" s="221" t="s">
        <v>351</v>
      </c>
      <c r="E20" s="18" t="s">
        <v>1</v>
      </c>
      <c r="F20" s="222">
        <v>-45.319000000000003</v>
      </c>
      <c r="G20" s="33"/>
      <c r="H20" s="34"/>
    </row>
    <row r="21" spans="1:8" s="2" customFormat="1" ht="16.8" customHeight="1" x14ac:dyDescent="0.2">
      <c r="A21" s="33"/>
      <c r="B21" s="34"/>
      <c r="C21" s="221" t="s">
        <v>352</v>
      </c>
      <c r="D21" s="221" t="s">
        <v>155</v>
      </c>
      <c r="E21" s="18" t="s">
        <v>1</v>
      </c>
      <c r="F21" s="222">
        <v>160.73099999999999</v>
      </c>
      <c r="G21" s="33"/>
      <c r="H21" s="34"/>
    </row>
    <row r="22" spans="1:8" s="2" customFormat="1" ht="16.8" customHeight="1" x14ac:dyDescent="0.2">
      <c r="A22" s="33"/>
      <c r="B22" s="34"/>
      <c r="C22" s="217" t="s">
        <v>353</v>
      </c>
      <c r="D22" s="218" t="s">
        <v>1</v>
      </c>
      <c r="E22" s="219" t="s">
        <v>1</v>
      </c>
      <c r="F22" s="220">
        <v>10.95</v>
      </c>
      <c r="G22" s="33"/>
      <c r="H22" s="34"/>
    </row>
    <row r="23" spans="1:8" s="2" customFormat="1" ht="16.8" customHeight="1" x14ac:dyDescent="0.2">
      <c r="A23" s="33"/>
      <c r="B23" s="34"/>
      <c r="C23" s="221" t="s">
        <v>1</v>
      </c>
      <c r="D23" s="221" t="s">
        <v>354</v>
      </c>
      <c r="E23" s="18" t="s">
        <v>1</v>
      </c>
      <c r="F23" s="222">
        <v>0</v>
      </c>
      <c r="G23" s="33"/>
      <c r="H23" s="34"/>
    </row>
    <row r="24" spans="1:8" s="2" customFormat="1" ht="16.8" customHeight="1" x14ac:dyDescent="0.2">
      <c r="A24" s="33"/>
      <c r="B24" s="34"/>
      <c r="C24" s="221" t="s">
        <v>1</v>
      </c>
      <c r="D24" s="221" t="s">
        <v>355</v>
      </c>
      <c r="E24" s="18" t="s">
        <v>1</v>
      </c>
      <c r="F24" s="222">
        <v>10.95</v>
      </c>
      <c r="G24" s="33"/>
      <c r="H24" s="34"/>
    </row>
    <row r="25" spans="1:8" s="2" customFormat="1" ht="16.8" customHeight="1" x14ac:dyDescent="0.2">
      <c r="A25" s="33"/>
      <c r="B25" s="34"/>
      <c r="C25" s="221" t="s">
        <v>353</v>
      </c>
      <c r="D25" s="221" t="s">
        <v>155</v>
      </c>
      <c r="E25" s="18" t="s">
        <v>1</v>
      </c>
      <c r="F25" s="222">
        <v>10.95</v>
      </c>
      <c r="G25" s="33"/>
      <c r="H25" s="34"/>
    </row>
    <row r="26" spans="1:8" s="2" customFormat="1" ht="16.8" customHeight="1" x14ac:dyDescent="0.2">
      <c r="A26" s="33"/>
      <c r="B26" s="34"/>
      <c r="C26" s="217" t="s">
        <v>356</v>
      </c>
      <c r="D26" s="218" t="s">
        <v>1</v>
      </c>
      <c r="E26" s="219" t="s">
        <v>1</v>
      </c>
      <c r="F26" s="220">
        <v>28.07</v>
      </c>
      <c r="G26" s="33"/>
      <c r="H26" s="34"/>
    </row>
    <row r="27" spans="1:8" s="2" customFormat="1" ht="16.8" customHeight="1" x14ac:dyDescent="0.2">
      <c r="A27" s="33"/>
      <c r="B27" s="34"/>
      <c r="C27" s="221" t="s">
        <v>1</v>
      </c>
      <c r="D27" s="221" t="s">
        <v>349</v>
      </c>
      <c r="E27" s="18" t="s">
        <v>1</v>
      </c>
      <c r="F27" s="222">
        <v>0</v>
      </c>
      <c r="G27" s="33"/>
      <c r="H27" s="34"/>
    </row>
    <row r="28" spans="1:8" s="2" customFormat="1" ht="16.8" customHeight="1" x14ac:dyDescent="0.2">
      <c r="A28" s="33"/>
      <c r="B28" s="34"/>
      <c r="C28" s="221" t="s">
        <v>1</v>
      </c>
      <c r="D28" s="221" t="s">
        <v>357</v>
      </c>
      <c r="E28" s="18" t="s">
        <v>1</v>
      </c>
      <c r="F28" s="222">
        <v>28.07</v>
      </c>
      <c r="G28" s="33"/>
      <c r="H28" s="34"/>
    </row>
    <row r="29" spans="1:8" s="2" customFormat="1" ht="16.8" customHeight="1" x14ac:dyDescent="0.2">
      <c r="A29" s="33"/>
      <c r="B29" s="34"/>
      <c r="C29" s="221" t="s">
        <v>356</v>
      </c>
      <c r="D29" s="221" t="s">
        <v>155</v>
      </c>
      <c r="E29" s="18" t="s">
        <v>1</v>
      </c>
      <c r="F29" s="222">
        <v>28.07</v>
      </c>
      <c r="G29" s="33"/>
      <c r="H29" s="34"/>
    </row>
    <row r="30" spans="1:8" s="2" customFormat="1" ht="16.8" customHeight="1" x14ac:dyDescent="0.2">
      <c r="A30" s="33"/>
      <c r="B30" s="34"/>
      <c r="C30" s="217" t="s">
        <v>90</v>
      </c>
      <c r="D30" s="218" t="s">
        <v>1</v>
      </c>
      <c r="E30" s="219" t="s">
        <v>1</v>
      </c>
      <c r="F30" s="220">
        <v>448.52</v>
      </c>
      <c r="G30" s="33"/>
      <c r="H30" s="34"/>
    </row>
    <row r="31" spans="1:8" s="2" customFormat="1" ht="16.8" customHeight="1" x14ac:dyDescent="0.2">
      <c r="A31" s="33"/>
      <c r="B31" s="34"/>
      <c r="C31" s="221" t="s">
        <v>1</v>
      </c>
      <c r="D31" s="221" t="s">
        <v>140</v>
      </c>
      <c r="E31" s="18" t="s">
        <v>1</v>
      </c>
      <c r="F31" s="222">
        <v>0</v>
      </c>
      <c r="G31" s="33"/>
      <c r="H31" s="34"/>
    </row>
    <row r="32" spans="1:8" s="2" customFormat="1" ht="16.8" customHeight="1" x14ac:dyDescent="0.2">
      <c r="A32" s="33"/>
      <c r="B32" s="34"/>
      <c r="C32" s="221" t="s">
        <v>1</v>
      </c>
      <c r="D32" s="221" t="s">
        <v>141</v>
      </c>
      <c r="E32" s="18" t="s">
        <v>1</v>
      </c>
      <c r="F32" s="222">
        <v>0</v>
      </c>
      <c r="G32" s="33"/>
      <c r="H32" s="34"/>
    </row>
    <row r="33" spans="1:8" s="2" customFormat="1" ht="16.8" customHeight="1" x14ac:dyDescent="0.2">
      <c r="A33" s="33"/>
      <c r="B33" s="34"/>
      <c r="C33" s="221" t="s">
        <v>1</v>
      </c>
      <c r="D33" s="221" t="s">
        <v>142</v>
      </c>
      <c r="E33" s="18" t="s">
        <v>1</v>
      </c>
      <c r="F33" s="222">
        <v>0</v>
      </c>
      <c r="G33" s="33"/>
      <c r="H33" s="34"/>
    </row>
    <row r="34" spans="1:8" s="2" customFormat="1" ht="20.399999999999999" x14ac:dyDescent="0.2">
      <c r="A34" s="33"/>
      <c r="B34" s="34"/>
      <c r="C34" s="221" t="s">
        <v>1</v>
      </c>
      <c r="D34" s="221" t="s">
        <v>143</v>
      </c>
      <c r="E34" s="18" t="s">
        <v>1</v>
      </c>
      <c r="F34" s="222">
        <v>0</v>
      </c>
      <c r="G34" s="33"/>
      <c r="H34" s="34"/>
    </row>
    <row r="35" spans="1:8" s="2" customFormat="1" ht="16.8" customHeight="1" x14ac:dyDescent="0.2">
      <c r="A35" s="33"/>
      <c r="B35" s="34"/>
      <c r="C35" s="221" t="s">
        <v>1</v>
      </c>
      <c r="D35" s="221" t="s">
        <v>144</v>
      </c>
      <c r="E35" s="18" t="s">
        <v>1</v>
      </c>
      <c r="F35" s="222">
        <v>0</v>
      </c>
      <c r="G35" s="33"/>
      <c r="H35" s="34"/>
    </row>
    <row r="36" spans="1:8" s="2" customFormat="1" ht="16.8" customHeight="1" x14ac:dyDescent="0.2">
      <c r="A36" s="33"/>
      <c r="B36" s="34"/>
      <c r="C36" s="221" t="s">
        <v>1</v>
      </c>
      <c r="D36" s="221" t="s">
        <v>145</v>
      </c>
      <c r="E36" s="18" t="s">
        <v>1</v>
      </c>
      <c r="F36" s="222">
        <v>0</v>
      </c>
      <c r="G36" s="33"/>
      <c r="H36" s="34"/>
    </row>
    <row r="37" spans="1:8" s="2" customFormat="1" ht="16.8" customHeight="1" x14ac:dyDescent="0.2">
      <c r="A37" s="33"/>
      <c r="B37" s="34"/>
      <c r="C37" s="221" t="s">
        <v>1</v>
      </c>
      <c r="D37" s="221" t="s">
        <v>146</v>
      </c>
      <c r="E37" s="18" t="s">
        <v>1</v>
      </c>
      <c r="F37" s="222">
        <v>0</v>
      </c>
      <c r="G37" s="33"/>
      <c r="H37" s="34"/>
    </row>
    <row r="38" spans="1:8" s="2" customFormat="1" ht="16.8" customHeight="1" x14ac:dyDescent="0.2">
      <c r="A38" s="33"/>
      <c r="B38" s="34"/>
      <c r="C38" s="221" t="s">
        <v>1</v>
      </c>
      <c r="D38" s="221" t="s">
        <v>149</v>
      </c>
      <c r="E38" s="18" t="s">
        <v>1</v>
      </c>
      <c r="F38" s="222">
        <v>0</v>
      </c>
      <c r="G38" s="33"/>
      <c r="H38" s="34"/>
    </row>
    <row r="39" spans="1:8" s="2" customFormat="1" ht="16.8" customHeight="1" x14ac:dyDescent="0.2">
      <c r="A39" s="33"/>
      <c r="B39" s="34"/>
      <c r="C39" s="221" t="s">
        <v>1</v>
      </c>
      <c r="D39" s="221" t="s">
        <v>150</v>
      </c>
      <c r="E39" s="18" t="s">
        <v>1</v>
      </c>
      <c r="F39" s="222">
        <v>448.52</v>
      </c>
      <c r="G39" s="33"/>
      <c r="H39" s="34"/>
    </row>
    <row r="40" spans="1:8" s="2" customFormat="1" ht="16.8" customHeight="1" x14ac:dyDescent="0.2">
      <c r="A40" s="33"/>
      <c r="B40" s="34"/>
      <c r="C40" s="221" t="s">
        <v>1</v>
      </c>
      <c r="D40" s="221" t="s">
        <v>152</v>
      </c>
      <c r="E40" s="18" t="s">
        <v>1</v>
      </c>
      <c r="F40" s="222">
        <v>0</v>
      </c>
      <c r="G40" s="33"/>
      <c r="H40" s="34"/>
    </row>
    <row r="41" spans="1:8" s="2" customFormat="1" ht="20.399999999999999" x14ac:dyDescent="0.2">
      <c r="A41" s="33"/>
      <c r="B41" s="34"/>
      <c r="C41" s="221" t="s">
        <v>1</v>
      </c>
      <c r="D41" s="221" t="s">
        <v>153</v>
      </c>
      <c r="E41" s="18" t="s">
        <v>1</v>
      </c>
      <c r="F41" s="222">
        <v>0</v>
      </c>
      <c r="G41" s="33"/>
      <c r="H41" s="34"/>
    </row>
    <row r="42" spans="1:8" s="2" customFormat="1" ht="16.8" customHeight="1" x14ac:dyDescent="0.2">
      <c r="A42" s="33"/>
      <c r="B42" s="34"/>
      <c r="C42" s="221" t="s">
        <v>1</v>
      </c>
      <c r="D42" s="221" t="s">
        <v>154</v>
      </c>
      <c r="E42" s="18" t="s">
        <v>1</v>
      </c>
      <c r="F42" s="222">
        <v>0</v>
      </c>
      <c r="G42" s="33"/>
      <c r="H42" s="34"/>
    </row>
    <row r="43" spans="1:8" s="2" customFormat="1" ht="16.8" customHeight="1" x14ac:dyDescent="0.2">
      <c r="A43" s="33"/>
      <c r="B43" s="34"/>
      <c r="C43" s="221" t="s">
        <v>90</v>
      </c>
      <c r="D43" s="221" t="s">
        <v>155</v>
      </c>
      <c r="E43" s="18" t="s">
        <v>1</v>
      </c>
      <c r="F43" s="222">
        <v>448.52</v>
      </c>
      <c r="G43" s="33"/>
      <c r="H43" s="34"/>
    </row>
    <row r="44" spans="1:8" s="2" customFormat="1" ht="26.4" customHeight="1" x14ac:dyDescent="0.2">
      <c r="A44" s="33"/>
      <c r="B44" s="34"/>
      <c r="C44" s="216" t="s">
        <v>358</v>
      </c>
      <c r="D44" s="216" t="s">
        <v>85</v>
      </c>
      <c r="E44" s="33"/>
      <c r="F44" s="33"/>
      <c r="G44" s="33"/>
      <c r="H44" s="34"/>
    </row>
    <row r="45" spans="1:8" s="2" customFormat="1" ht="16.8" customHeight="1" x14ac:dyDescent="0.2">
      <c r="A45" s="33"/>
      <c r="B45" s="34"/>
      <c r="C45" s="217" t="s">
        <v>359</v>
      </c>
      <c r="D45" s="218" t="s">
        <v>1</v>
      </c>
      <c r="E45" s="219" t="s">
        <v>1</v>
      </c>
      <c r="F45" s="220">
        <v>10357.14</v>
      </c>
      <c r="G45" s="33"/>
      <c r="H45" s="34"/>
    </row>
    <row r="46" spans="1:8" s="2" customFormat="1" ht="26.4" customHeight="1" x14ac:dyDescent="0.2">
      <c r="A46" s="33"/>
      <c r="B46" s="34"/>
      <c r="C46" s="216" t="s">
        <v>360</v>
      </c>
      <c r="D46" s="216" t="s">
        <v>88</v>
      </c>
      <c r="E46" s="33"/>
      <c r="F46" s="33"/>
      <c r="G46" s="33"/>
      <c r="H46" s="34"/>
    </row>
    <row r="47" spans="1:8" s="2" customFormat="1" ht="16.8" customHeight="1" x14ac:dyDescent="0.2">
      <c r="A47" s="33"/>
      <c r="B47" s="34"/>
      <c r="C47" s="217" t="s">
        <v>90</v>
      </c>
      <c r="D47" s="218" t="s">
        <v>1</v>
      </c>
      <c r="E47" s="219" t="s">
        <v>1</v>
      </c>
      <c r="F47" s="220">
        <v>457.65600000000001</v>
      </c>
      <c r="G47" s="33"/>
      <c r="H47" s="34"/>
    </row>
    <row r="48" spans="1:8" s="2" customFormat="1" ht="7.35" customHeight="1" x14ac:dyDescent="0.2">
      <c r="A48" s="33"/>
      <c r="B48" s="51"/>
      <c r="C48" s="52"/>
      <c r="D48" s="52"/>
      <c r="E48" s="52"/>
      <c r="F48" s="52"/>
      <c r="G48" s="52"/>
      <c r="H48" s="34"/>
    </row>
    <row r="49" spans="1:8" s="2" customFormat="1" ht="10.199999999999999" x14ac:dyDescent="0.2">
      <c r="A49" s="33"/>
      <c r="B49" s="33"/>
      <c r="C49" s="33"/>
      <c r="D49" s="33"/>
      <c r="E49" s="33"/>
      <c r="F49" s="33"/>
      <c r="G49" s="33"/>
      <c r="H49" s="33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02 - SO01b - Budova povod...</vt:lpstr>
      <vt:lpstr>03 - SO02 - Spevnené plochy </vt:lpstr>
      <vt:lpstr>04 - SO03 - Verejný chodník </vt:lpstr>
      <vt:lpstr>Zoznam figúr</vt:lpstr>
      <vt:lpstr>'02 - SO01b - Budova povod...'!Názvy_tlače</vt:lpstr>
      <vt:lpstr>'03 - SO02 - Spevnené plochy '!Názvy_tlače</vt:lpstr>
      <vt:lpstr>'04 - SO03 - Verejný chodník '!Názvy_tlače</vt:lpstr>
      <vt:lpstr>'Rekapitulácia stavby'!Názvy_tlače</vt:lpstr>
      <vt:lpstr>'Zoznam figúr'!Názvy_tlače</vt:lpstr>
      <vt:lpstr>'02 - SO01b - Budova povod...'!Oblasť_tlače</vt:lpstr>
      <vt:lpstr>'03 - SO02 - Spevnené plochy '!Oblasť_tlače</vt:lpstr>
      <vt:lpstr>'04 - SO03 - Verejný chodník 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PETINKANTB\Petinka</dc:creator>
  <cp:lastModifiedBy>Petinka</cp:lastModifiedBy>
  <dcterms:created xsi:type="dcterms:W3CDTF">2021-11-21T20:29:53Z</dcterms:created>
  <dcterms:modified xsi:type="dcterms:W3CDTF">2021-11-22T14:17:20Z</dcterms:modified>
</cp:coreProperties>
</file>